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gazmet.com\dfs\Repertoires communs\PGEÉ\Guides-Formulaires (archive)\PE222_SGÉ\Valide du 2021-06-18 au xx\"/>
    </mc:Choice>
  </mc:AlternateContent>
  <xr:revisionPtr revIDLastSave="0" documentId="13_ncr:1_{8E77A58C-8204-49BD-9E43-CF677FBC8966}" xr6:coauthVersionLast="45" xr6:coauthVersionMax="45" xr10:uidLastSave="{00000000-0000-0000-0000-000000000000}"/>
  <workbookProtection workbookAlgorithmName="SHA-512" workbookHashValue="USPa9ESYd8dfz7GBhftzzKgU7FsCWNe6qKT9avXC4Xcr1Iq61LEeorPCC9qWPZp3jAQbhTDD7ss2R6j+jRh9Qg==" workbookSaltValue="JN5S00mcywT6kqF0+S4Pjw==" workbookSpinCount="100000" lockStructure="1"/>
  <bookViews>
    <workbookView xWindow="-120" yWindow="-120" windowWidth="29040" windowHeight="15840" tabRatio="850" xr2:uid="{00000000-000D-0000-FFFF-FFFF00000000}"/>
  </bookViews>
  <sheets>
    <sheet name="1. Données administratives" sheetId="1" r:id="rId1"/>
    <sheet name="2. Données du projet" sheetId="5" r:id="rId2"/>
    <sheet name="3. Aide financière estimée" sheetId="4" r:id="rId3"/>
    <sheet name="4. Consentement" sheetId="2" r:id="rId4"/>
    <sheet name="X. Suivi interne Énergir" sheetId="6" state="hidden" r:id="rId5"/>
  </sheets>
  <definedNames>
    <definedName name="_xlnm.Print_Area" localSheetId="0">'1. Données administratives'!$A$1:$J$56</definedName>
    <definedName name="_xlnm.Print_Area" localSheetId="1">'2. Données du projet'!$A$1:$J$37</definedName>
    <definedName name="_xlnm.Print_Area" localSheetId="2">'3. Aide financière estimée'!$A$1:$J$40</definedName>
    <definedName name="_xlnm.Print_Area" localSheetId="3">'4. Consentement'!$A$1:$J$49</definedName>
    <definedName name="_xlnm.Print_Area" localSheetId="4">'X. Suivi interne Énergir'!$A$1:$K$139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5" i="6" l="1"/>
  <c r="F71" i="6"/>
  <c r="F67" i="6"/>
  <c r="F63" i="6"/>
  <c r="I13" i="4" l="1"/>
  <c r="I18" i="4"/>
  <c r="I20" i="4" s="1"/>
  <c r="I17" i="4"/>
  <c r="E21" i="4"/>
  <c r="E14" i="4"/>
  <c r="H94" i="6" l="1"/>
  <c r="E95" i="6"/>
  <c r="G97" i="6"/>
  <c r="E96" i="6" s="1"/>
  <c r="H97" i="6"/>
  <c r="E98" i="6" s="1"/>
  <c r="G99" i="6"/>
  <c r="F98" i="6" s="1"/>
  <c r="G102" i="6" l="1"/>
  <c r="H102" i="6" s="1"/>
  <c r="H103" i="6" s="1"/>
  <c r="F96" i="6" s="1"/>
  <c r="H101" i="6"/>
  <c r="H100" i="6"/>
  <c r="G105" i="6"/>
  <c r="E104" i="6" l="1"/>
  <c r="H105" i="6"/>
  <c r="G110" i="6" l="1"/>
  <c r="E107" i="6"/>
  <c r="F107" i="6" s="1"/>
  <c r="F108" i="6" l="1"/>
  <c r="H111" i="6"/>
  <c r="G113" i="6"/>
  <c r="H113" i="6" s="1"/>
  <c r="H114" i="6" s="1"/>
  <c r="F106" i="6" s="1"/>
  <c r="E108" i="6" l="1"/>
  <c r="E109" i="6" s="1"/>
  <c r="E115" i="6"/>
  <c r="E116" i="6" s="1"/>
  <c r="F116" i="6" s="1"/>
  <c r="E122" i="6" l="1"/>
  <c r="G118" i="6"/>
  <c r="G119" i="6" s="1"/>
  <c r="H119" i="6" l="1"/>
  <c r="H120" i="6" s="1"/>
  <c r="F115" i="6" s="1"/>
  <c r="H118" i="6"/>
  <c r="E121" i="6"/>
  <c r="F122" i="6"/>
  <c r="E128" i="6" l="1"/>
  <c r="G124" i="6"/>
  <c r="G125" i="6" s="1"/>
  <c r="E127" i="6" l="1"/>
  <c r="F128" i="6"/>
  <c r="H124" i="6"/>
  <c r="H125" i="6"/>
  <c r="H126" i="6" s="1"/>
  <c r="F121" i="6" s="1"/>
  <c r="G130" i="6" l="1"/>
  <c r="G131" i="6" s="1"/>
  <c r="H131" i="6" s="1"/>
  <c r="H132" i="6" s="1"/>
  <c r="F127" i="6" s="1"/>
  <c r="E134" i="6"/>
  <c r="E133" i="6" l="1"/>
  <c r="F134" i="6"/>
  <c r="G136" i="6" s="1"/>
  <c r="G137" i="6" s="1"/>
  <c r="H137" i="6" s="1"/>
  <c r="H138" i="6" s="1"/>
  <c r="F133" i="6" s="1"/>
  <c r="F59" i="6" l="1"/>
  <c r="F80" i="6" l="1"/>
  <c r="G59" i="6"/>
  <c r="I77" i="6"/>
  <c r="I78" i="6"/>
  <c r="I79" i="6"/>
  <c r="I80" i="6"/>
  <c r="I40" i="6"/>
  <c r="I38" i="6"/>
  <c r="I36" i="6"/>
  <c r="I34" i="6"/>
  <c r="I28" i="6"/>
  <c r="I27" i="6"/>
  <c r="I26" i="6"/>
  <c r="I22" i="6"/>
  <c r="I21" i="6"/>
  <c r="I20" i="6"/>
  <c r="I19" i="6"/>
  <c r="F57" i="6"/>
  <c r="I17" i="6"/>
  <c r="H80" i="6"/>
  <c r="H79" i="6"/>
  <c r="H78" i="6"/>
  <c r="H77" i="6"/>
  <c r="F58" i="6"/>
  <c r="G77" i="6"/>
  <c r="I7" i="6"/>
  <c r="I6" i="6"/>
  <c r="D6" i="6"/>
  <c r="G6" i="6" s="1"/>
  <c r="G14" i="4" l="1"/>
  <c r="F14" i="4"/>
  <c r="G58" i="6"/>
  <c r="J58" i="6" s="1"/>
  <c r="J57" i="6"/>
  <c r="G57" i="6"/>
  <c r="J49" i="1"/>
  <c r="J47" i="1"/>
  <c r="J45" i="1"/>
  <c r="J41" i="1"/>
  <c r="J39" i="2"/>
  <c r="J41" i="2"/>
  <c r="J37" i="2"/>
  <c r="J43" i="2"/>
  <c r="J21" i="2"/>
  <c r="J19" i="2"/>
  <c r="J17" i="2"/>
  <c r="J23" i="2"/>
  <c r="J55" i="1"/>
  <c r="J14" i="1"/>
  <c r="J54" i="1"/>
  <c r="J12" i="1"/>
  <c r="J17" i="1"/>
  <c r="J43" i="1"/>
  <c r="J19" i="1"/>
  <c r="J24" i="5"/>
  <c r="J32" i="5"/>
  <c r="J29" i="4"/>
  <c r="J25" i="5"/>
  <c r="J23" i="5"/>
  <c r="J18" i="5"/>
  <c r="J17" i="5"/>
  <c r="J12" i="5"/>
  <c r="J30" i="5"/>
  <c r="J27" i="4"/>
  <c r="J26" i="5"/>
  <c r="J15" i="5"/>
  <c r="J17" i="4"/>
  <c r="J31" i="5"/>
  <c r="J18" i="4"/>
  <c r="J27" i="5"/>
  <c r="J13" i="4"/>
  <c r="J28" i="5"/>
  <c r="J20" i="4"/>
  <c r="J29" i="5"/>
  <c r="J77" i="6"/>
  <c r="J55" i="6"/>
  <c r="I81" i="6"/>
  <c r="J59" i="6"/>
  <c r="H81" i="6"/>
  <c r="F61" i="6"/>
  <c r="G61" i="6" s="1"/>
  <c r="G85" i="6"/>
  <c r="F77" i="6"/>
  <c r="I18" i="6"/>
  <c r="F62" i="6"/>
  <c r="D6" i="2"/>
  <c r="I7" i="2"/>
  <c r="I6" i="2"/>
  <c r="J57" i="2" l="1"/>
  <c r="J57" i="1"/>
  <c r="J59" i="4"/>
  <c r="J57" i="5"/>
  <c r="I23" i="6"/>
  <c r="F85" i="6"/>
  <c r="G62" i="6"/>
  <c r="J62" i="6" s="1"/>
  <c r="F66" i="6"/>
  <c r="J61" i="6"/>
  <c r="F65" i="6"/>
  <c r="I6" i="5"/>
  <c r="I6" i="4"/>
  <c r="G7" i="6" l="1"/>
  <c r="G63" i="6"/>
  <c r="J63" i="6" s="1"/>
  <c r="G65" i="6"/>
  <c r="J65" i="6" s="1"/>
  <c r="F69" i="6"/>
  <c r="G66" i="6"/>
  <c r="J66" i="6" s="1"/>
  <c r="F70" i="6"/>
  <c r="D6" i="4"/>
  <c r="G67" i="6" l="1"/>
  <c r="J67" i="6" s="1"/>
  <c r="F74" i="6"/>
  <c r="G70" i="6"/>
  <c r="J70" i="6" s="1"/>
  <c r="F73" i="6"/>
  <c r="G69" i="6"/>
  <c r="J69" i="6" s="1"/>
  <c r="F21" i="4" l="1"/>
  <c r="G71" i="6"/>
  <c r="J71" i="6" s="1"/>
  <c r="G74" i="6"/>
  <c r="F79" i="6"/>
  <c r="F87" i="6" s="1"/>
  <c r="F78" i="6"/>
  <c r="G73" i="6"/>
  <c r="H26" i="4"/>
  <c r="H28" i="4" s="1"/>
  <c r="I7" i="4"/>
  <c r="I7" i="5"/>
  <c r="D6" i="5"/>
  <c r="G21" i="4" l="1"/>
  <c r="G79" i="6"/>
  <c r="J74" i="6"/>
  <c r="G78" i="6"/>
  <c r="J73" i="6"/>
  <c r="F88" i="6"/>
  <c r="G75" i="6"/>
  <c r="F86" i="6"/>
  <c r="H30" i="4"/>
  <c r="H32" i="4" s="1"/>
  <c r="H33" i="4" l="1"/>
  <c r="J78" i="6"/>
  <c r="G82" i="6"/>
  <c r="G87" i="6"/>
  <c r="J79" i="6"/>
  <c r="G86" i="6"/>
  <c r="G80" i="6"/>
  <c r="J75" i="6"/>
  <c r="F81" i="6"/>
  <c r="G81" i="6" l="1"/>
  <c r="G83" i="6" s="1"/>
  <c r="G88" i="6"/>
  <c r="J82" i="6"/>
  <c r="J80" i="6"/>
  <c r="J81" i="6" l="1"/>
  <c r="J8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Côté Daniel</author>
  </authors>
  <commentList>
    <comment ref="G6" authorId="0" shapeId="0" xr:uid="{D4C23C4D-3EA1-43E4-9A21-F5B844A8E9F0}">
      <text>
        <r>
          <rPr>
            <b/>
            <sz val="9"/>
            <color indexed="81"/>
            <rFont val="Tahoma"/>
            <family val="2"/>
          </rPr>
          <t>Côté Daniel:</t>
        </r>
        <r>
          <rPr>
            <sz val="9"/>
            <color indexed="81"/>
            <rFont val="Tahoma"/>
            <family val="2"/>
          </rPr>
          <t xml:space="preserve">
Phase du SGE - pour changement du formulaire</t>
        </r>
      </text>
    </comment>
    <comment ref="G7" authorId="0" shapeId="0" xr:uid="{C65996DA-9B84-4836-A2B3-2AB2A3D07D99}">
      <text>
        <r>
          <rPr>
            <b/>
            <sz val="9"/>
            <color indexed="81"/>
            <rFont val="Tahoma"/>
            <family val="2"/>
          </rPr>
          <t>Côté Daniel:</t>
        </r>
        <r>
          <rPr>
            <sz val="9"/>
            <color indexed="81"/>
            <rFont val="Tahoma"/>
            <family val="2"/>
          </rPr>
          <t xml:space="preserve">
Validation des champs complétés</t>
        </r>
      </text>
    </comment>
    <comment ref="H59" authorId="0" shapeId="0" xr:uid="{DB7DCF94-C44D-4933-9B33-D198FA19F878}">
      <text>
        <r>
          <rPr>
            <b/>
            <sz val="9"/>
            <color indexed="81"/>
            <rFont val="Tahoma"/>
            <family val="2"/>
          </rPr>
          <t>Côté Daniel:</t>
        </r>
        <r>
          <rPr>
            <sz val="9"/>
            <color indexed="81"/>
            <rFont val="Tahoma"/>
            <family val="2"/>
          </rPr>
          <t xml:space="preserve">
Ne pas inclure les aides liées aux économies d'électricité car elles ne sont pas pertinentes pour le gaz naturel</t>
        </r>
      </text>
    </comment>
    <comment ref="H63" authorId="0" shapeId="0" xr:uid="{ED477F18-1F90-4F2A-AC21-204525B32FFC}">
      <text>
        <r>
          <rPr>
            <b/>
            <sz val="9"/>
            <color indexed="81"/>
            <rFont val="Tahoma"/>
            <family val="2"/>
          </rPr>
          <t>Côté Daniel:</t>
        </r>
        <r>
          <rPr>
            <sz val="9"/>
            <color indexed="81"/>
            <rFont val="Tahoma"/>
            <family val="2"/>
          </rPr>
          <t xml:space="preserve">
Ne pas inclure les aides liées aux économies d'électricité car elles ne sont pas pertinentes pour le gaz naturel</t>
        </r>
      </text>
    </comment>
    <comment ref="H67" authorId="0" shapeId="0" xr:uid="{237CE02B-01E3-4B46-82CA-97E0CC64C448}">
      <text>
        <r>
          <rPr>
            <b/>
            <sz val="9"/>
            <color indexed="81"/>
            <rFont val="Tahoma"/>
            <family val="2"/>
          </rPr>
          <t>Côté Daniel:</t>
        </r>
        <r>
          <rPr>
            <sz val="9"/>
            <color indexed="81"/>
            <rFont val="Tahoma"/>
            <family val="2"/>
          </rPr>
          <t xml:space="preserve">
Ne pas inclure les aides liées aux économies d'électricité car elles ne sont pas pertinentes pour le gaz naturel</t>
        </r>
      </text>
    </comment>
    <comment ref="H71" authorId="0" shapeId="0" xr:uid="{A3458401-A7F3-4FD7-964A-421F627D7613}">
      <text>
        <r>
          <rPr>
            <b/>
            <sz val="9"/>
            <color indexed="81"/>
            <rFont val="Tahoma"/>
            <family val="2"/>
          </rPr>
          <t>Côté Daniel:</t>
        </r>
        <r>
          <rPr>
            <sz val="9"/>
            <color indexed="81"/>
            <rFont val="Tahoma"/>
            <family val="2"/>
          </rPr>
          <t xml:space="preserve">
Ne pas inclure les aides liées aux économies d'électricité car elles ne sont pas pertinentes pour le gaz naturel</t>
        </r>
      </text>
    </comment>
    <comment ref="H75" authorId="0" shapeId="0" xr:uid="{E5E8CEA4-298B-43BB-84D5-469BCF89884A}">
      <text>
        <r>
          <rPr>
            <b/>
            <sz val="9"/>
            <color indexed="81"/>
            <rFont val="Tahoma"/>
            <family val="2"/>
          </rPr>
          <t>Côté Daniel:</t>
        </r>
        <r>
          <rPr>
            <sz val="9"/>
            <color indexed="81"/>
            <rFont val="Tahoma"/>
            <family val="2"/>
          </rPr>
          <t xml:space="preserve">
Ne pas inclure les aides liées aux économies d'électricité car elles ne sont pas pertinentes pour le gaz naturel</t>
        </r>
      </text>
    </comment>
    <comment ref="J82" authorId="0" shapeId="0" xr:uid="{711EB7E6-4D7C-48EF-A0AA-FE2AC68318A9}">
      <text>
        <r>
          <rPr>
            <b/>
            <sz val="9"/>
            <color indexed="81"/>
            <rFont val="Tahoma"/>
            <family val="2"/>
          </rPr>
          <t>Côté Daniel:</t>
        </r>
        <r>
          <rPr>
            <sz val="9"/>
            <color indexed="81"/>
            <rFont val="Tahoma"/>
            <family val="2"/>
          </rPr>
          <t xml:space="preserve">
Ne doit pas dépasser 75%</t>
        </r>
      </text>
    </comment>
  </commentList>
</comments>
</file>

<file path=xl/sharedStrings.xml><?xml version="1.0" encoding="utf-8"?>
<sst xmlns="http://schemas.openxmlformats.org/spreadsheetml/2006/main" count="396" uniqueCount="270">
  <si>
    <t>NEQ ou matricule au fichier des autorités publiques*</t>
  </si>
  <si>
    <t>7. Situation actuelle des systèmes de gestion de l’énergie</t>
  </si>
  <si>
    <t>Fonction :</t>
  </si>
  <si>
    <t>Date :</t>
  </si>
  <si>
    <t>Jour / mois / année</t>
  </si>
  <si>
    <t>N° du projet :</t>
  </si>
  <si>
    <t>1. Client</t>
  </si>
  <si>
    <t>Nom de l’entreprise*</t>
  </si>
  <si>
    <t>Ville*</t>
  </si>
  <si>
    <t>Code postal*</t>
  </si>
  <si>
    <t>Nom*</t>
  </si>
  <si>
    <t>Prénom*</t>
  </si>
  <si>
    <t>Fonction*</t>
  </si>
  <si>
    <t>Téléphone*</t>
  </si>
  <si>
    <t>Courriel*</t>
  </si>
  <si>
    <t>Adresse (si elle diffère de celle de l’entreprise)</t>
  </si>
  <si>
    <t>Ville</t>
  </si>
  <si>
    <t>Code postal</t>
  </si>
  <si>
    <t>Nom</t>
  </si>
  <si>
    <t>Prénom</t>
  </si>
  <si>
    <t>Fonction</t>
  </si>
  <si>
    <t>Téléphone</t>
  </si>
  <si>
    <t>Courriel</t>
  </si>
  <si>
    <t>4. Soutien technique externe mandaté par le client</t>
  </si>
  <si>
    <t>Nom de l’entreprise mandatée par le client</t>
  </si>
  <si>
    <t>Nom du responsable technique</t>
  </si>
  <si>
    <t>Prénom du responsable technique</t>
  </si>
  <si>
    <t>Adresse</t>
  </si>
  <si>
    <t>5. Lieu de réalisation du projet</t>
  </si>
  <si>
    <t>Nom de l’usine*</t>
  </si>
  <si>
    <t>Adresse du lieu de réalisation du projet*</t>
  </si>
  <si>
    <t>N° de compte d’Hydro-Québec</t>
  </si>
  <si>
    <t>6. Description</t>
  </si>
  <si>
    <t>Décrire sommairement le projet envisagé. (Faire Alt-Entrée pour changer de ligne.)*</t>
  </si>
  <si>
    <t>Est-ce qu’un membre de l’équipe a été nommé gestionnaire Énergie ?*</t>
  </si>
  <si>
    <t>Indiquer à quelles normes l’usine se conforme (ex. ISO 9001, ISO 14001, etc.).</t>
  </si>
  <si>
    <t>Les éléments suivants sont-ils disponibles ?</t>
  </si>
  <si>
    <t>Bilan énergétique*</t>
  </si>
  <si>
    <t>Points de mesurage actuels*</t>
  </si>
  <si>
    <t>Points de mesurage requis*</t>
  </si>
  <si>
    <t>Politique énergétique signée*</t>
  </si>
  <si>
    <t>Échéancier de réalisation du projet*</t>
  </si>
  <si>
    <t>Liste des membres du comité Énergie*</t>
  </si>
  <si>
    <t>Calendrier des rencontres du comité Énergie*</t>
  </si>
  <si>
    <t>Modèle de tableau de bord pour le suivi de la consommation d’énergie*</t>
  </si>
  <si>
    <t>* Champ obligatoire</t>
  </si>
  <si>
    <t>Ajouter toute autre information susceptible d’aider à comprendre le projet. (Faire Alt-Entrée pour changer de ligne.)</t>
  </si>
  <si>
    <t>Total</t>
  </si>
  <si>
    <t>Pourcentage de la consommation correspondant aux UES visés par le projet</t>
  </si>
  <si>
    <t>N° de compte Énergir*</t>
  </si>
  <si>
    <t>Date de début de la période</t>
  </si>
  <si>
    <t>Date de fin de la période</t>
  </si>
  <si>
    <t>Consommation annuelle électrique (kWh)</t>
  </si>
  <si>
    <t>N/A</t>
  </si>
  <si>
    <t>Spécialistes affectés au diagnostic énergétique.</t>
  </si>
  <si>
    <t>Achat et installation d’équipements de mesurage permanents électrique.</t>
  </si>
  <si>
    <t>Achat et installation d’équipements de mesurage permanents multi-sources.</t>
  </si>
  <si>
    <t>Achat et installation d’équipements de mesurage permanents pour gaz naturel.</t>
  </si>
  <si>
    <t>10. Consentement du client</t>
  </si>
  <si>
    <t>Compléter la section 10.1 seulement si la phase diagnostic a été complétée.</t>
  </si>
  <si>
    <t>7.2 Information complémentaire pertinente</t>
  </si>
  <si>
    <t>Données de projet</t>
  </si>
  <si>
    <t>Données administratives</t>
  </si>
  <si>
    <t>Consentement</t>
  </si>
  <si>
    <t>Description</t>
  </si>
  <si>
    <t>Consommation annuelle de gaz naturel (m³)*</t>
  </si>
  <si>
    <t>2. Participant</t>
  </si>
  <si>
    <t>Demande pour la phase* :</t>
  </si>
  <si>
    <t>PE222-xxxxx</t>
  </si>
  <si>
    <t>Autre source énergétique 1</t>
  </si>
  <si>
    <t>Autre source énergétique 2</t>
  </si>
  <si>
    <t>Consommation annuelle 1 et unités</t>
  </si>
  <si>
    <t>Consommation annuelle 2 et unités</t>
  </si>
  <si>
    <t>Date de début de la période 1</t>
  </si>
  <si>
    <t>Date de fin de la période 1</t>
  </si>
  <si>
    <t>Date de début de la période 2</t>
  </si>
  <si>
    <t>Date de fin de la période 2</t>
  </si>
  <si>
    <t>Indicateurs de performance énergétique*</t>
  </si>
  <si>
    <t>Objectifs d’économie d’énergie*</t>
  </si>
  <si>
    <t>8. Estimation de l’aide financière demandée</t>
  </si>
  <si>
    <t>Autres aides financières estimées</t>
  </si>
  <si>
    <r>
      <t xml:space="preserve">Énergir </t>
    </r>
    <r>
      <rPr>
        <b/>
        <vertAlign val="superscript"/>
        <sz val="7"/>
        <color theme="0"/>
        <rFont val="Arial"/>
        <family val="2"/>
      </rPr>
      <t>3</t>
    </r>
  </si>
  <si>
    <t>Consommation anuelle de l’usine (m³)</t>
  </si>
  <si>
    <r>
      <t xml:space="preserve">Le participant reconnaît avoir reçu copie et pris connaissance des critères d’admissibilité et de toutes les conditions apparaissant dans le </t>
    </r>
    <r>
      <rPr>
        <i/>
        <sz val="7"/>
        <color rgb="FF002855"/>
        <rFont val="Arial"/>
        <family val="2"/>
      </rPr>
      <t xml:space="preserve">Guide du participant </t>
    </r>
    <r>
      <rPr>
        <sz val="7"/>
        <color rgb="FF002855"/>
        <rFont val="Arial"/>
        <family val="2"/>
      </rPr>
      <t>et confirme son respect desdites conditions.</t>
    </r>
  </si>
  <si>
    <t>Le participant déclare que les renseignements fournis dans tous les documents transmis sont exacts et complets. Le participant accepte qu’Énergir fasse des validations auprès d’autres organismes susceptibles de participer financièrement à ce projet et partage l’information avec ces derniers. Le participant reconnaît que toute fausse déclaration pourrait entraîner un remboursement intégral du montant de l’aide financière accordée par Énergir.</t>
  </si>
  <si>
    <t>Engagement de la direction</t>
  </si>
  <si>
    <t>Économies énergétiques prévues (m³ de gaz naturel)</t>
  </si>
  <si>
    <r>
      <rPr>
        <vertAlign val="superscript"/>
        <sz val="6"/>
        <color rgb="FF002855"/>
        <rFont val="Arial"/>
        <family val="2"/>
      </rPr>
      <t>1</t>
    </r>
    <r>
      <rPr>
        <sz val="6"/>
        <color rgb="FF002855"/>
        <rFont val="Arial"/>
        <family val="2"/>
      </rPr>
      <t>Le participant doit être dûment autorisé à prendre des engagements au nom de l’entreprise.</t>
    </r>
  </si>
  <si>
    <r>
      <rPr>
        <vertAlign val="superscript"/>
        <sz val="6"/>
        <color rgb="FF002855"/>
        <rFont val="Arial"/>
        <family val="2"/>
      </rPr>
      <t>4</t>
    </r>
    <r>
      <rPr>
        <sz val="6"/>
        <color rgb="FF002855"/>
        <rFont val="Arial"/>
        <family val="2"/>
      </rPr>
      <t xml:space="preserve"> dont un maximum de 50 000 $ pour la première phase de mesurage en continu.</t>
    </r>
  </si>
  <si>
    <t>Formulaire I  ̶  Demande d’admissibilité</t>
  </si>
  <si>
    <t>Programme d’efficacité énergétique  ̶  Diagnostic et mise en œuvre efficace</t>
  </si>
  <si>
    <t>Volet Système de gestion de l’énergie</t>
  </si>
  <si>
    <t>Estimation de l’aide financière</t>
  </si>
  <si>
    <t>10.1. Engagement de la direction dans la démarche d’un SGÉ</t>
  </si>
  <si>
    <t>3. Responsable technique du projet au sein de l’entreprise (s’il ne s’agit pas du participant)</t>
  </si>
  <si>
    <t xml:space="preserve">L’aide financière devra être acheminée à* </t>
  </si>
  <si>
    <r>
      <rPr>
        <vertAlign val="superscript"/>
        <sz val="6"/>
        <color rgb="FF002855"/>
        <rFont val="Arial"/>
        <family val="2"/>
      </rPr>
      <t>2</t>
    </r>
    <r>
      <rPr>
        <sz val="6"/>
        <color rgb="FF002855"/>
        <rFont val="Arial"/>
        <family val="2"/>
      </rPr>
      <t xml:space="preserve"> Les coûts des travaux réalisés par les spécialistes externes et internes et les bons de commande pour les équipements émis avant la date de réception de la demande d’intérêt par Énergir ne sont pas admissibles. Seules les taxes non remboursables par les gouvernements peuvent être intégrées à ces coûts.</t>
    </r>
  </si>
  <si>
    <r>
      <rPr>
        <vertAlign val="superscript"/>
        <sz val="6"/>
        <color rgb="FF002855"/>
        <rFont val="Arial"/>
        <family val="2"/>
      </rPr>
      <t>3</t>
    </r>
    <r>
      <rPr>
        <sz val="6"/>
        <color rgb="FF002855"/>
        <rFont val="Arial"/>
        <family val="2"/>
      </rPr>
      <t xml:space="preserve"> L’aide financière présentée est à titre informatif seulement selon les informations fournies. Ces montants ne constituent en aucun temps une confirmation ou un engagement de la part d’Énergir sur le montant d’aide financière pouvant être obtenu.</t>
    </r>
  </si>
  <si>
    <t>Suivi de dossier interne Énergir - Déclaration des aides financières</t>
  </si>
  <si>
    <t>Aide financière</t>
  </si>
  <si>
    <t>Énergir (calculé)</t>
  </si>
  <si>
    <t>Énergir (versé)</t>
  </si>
  <si>
    <t>Hydro-Québec</t>
  </si>
  <si>
    <t>Autre</t>
  </si>
  <si>
    <t>Phase - Diagnostic</t>
  </si>
  <si>
    <t>Diagnostic</t>
  </si>
  <si>
    <t>Phase - Élaboration et mise en œuvre du SGÉ</t>
  </si>
  <si>
    <t>Mesurage en continu (SIGE)</t>
  </si>
  <si>
    <t>Élaboration, mise en œuvre du SGÉ et suivi des économies</t>
  </si>
  <si>
    <t>Aide financière basée sur les économies d'énergie réalisées (suivi des économies ou bonification)</t>
  </si>
  <si>
    <t>Phase - Suivi des économies de la 1ere année</t>
  </si>
  <si>
    <t>Phase - Suivi des économies de la 2e année</t>
  </si>
  <si>
    <t>Phase - Suivi des économies de la 3e année</t>
  </si>
  <si>
    <t>Phase - Suivi des économies de la 4e année</t>
  </si>
  <si>
    <t>Total des aides financières</t>
  </si>
  <si>
    <t>Aides financières restantes</t>
  </si>
  <si>
    <t>Activitées</t>
  </si>
  <si>
    <t>Mesurage en continu (excluant électrique)</t>
  </si>
  <si>
    <t>Sous-total : Sources multiples</t>
  </si>
  <si>
    <t>Sous-total : gaz naturel seulement</t>
  </si>
  <si>
    <t>Sous-total : électrique seulement</t>
  </si>
  <si>
    <t>Électricité (kWh/an)</t>
  </si>
  <si>
    <t>Fin de la période</t>
  </si>
  <si>
    <t>Subvention externe</t>
  </si>
  <si>
    <t>Signature</t>
  </si>
  <si>
    <t>Total des coûts (excluant les équipements de mesurage de l’énergie électrique)</t>
  </si>
  <si>
    <t>Suivi de dossier interne Énergir - Grille sommaire des coûts et des économies</t>
  </si>
  <si>
    <t>Élaboration et mise en œuvre</t>
  </si>
  <si>
    <t>Nom de l'organisme 1</t>
  </si>
  <si>
    <t>Montant reçu à ce jour - organisme 1</t>
  </si>
  <si>
    <t>Nom de l'organisme 2</t>
  </si>
  <si>
    <t>Montant reçu à ce jour - organisme 2</t>
  </si>
  <si>
    <t>Nom de l'organisme 3</t>
  </si>
  <si>
    <t>Montant reçu à ce jour - organisme 3</t>
  </si>
  <si>
    <t>Nom de l'organisme 4</t>
  </si>
  <si>
    <t>Montant reçu à ce jour - organisme 4</t>
  </si>
  <si>
    <t>Numéro de projet</t>
  </si>
  <si>
    <t>Phase</t>
  </si>
  <si>
    <t>Remplir les cellules grise à chaque nouveau versement pour mettre à jour le sommaire du projet.</t>
  </si>
  <si>
    <t>Gaz naturel (m³/an)</t>
  </si>
  <si>
    <t>Début de la période</t>
  </si>
  <si>
    <t>Économies énergétiques annuelles (incrémentales)</t>
  </si>
  <si>
    <t xml:space="preserve">Élaboration et mise en oeuvre du système de gestion de l’énergie. </t>
  </si>
  <si>
    <t>Demande pour la phase :</t>
  </si>
  <si>
    <t>Date début</t>
  </si>
  <si>
    <t>Date fin</t>
  </si>
  <si>
    <t>Date envoie
 (par Client)</t>
  </si>
  <si>
    <t>Date confirmation 
(par Énergir)</t>
  </si>
  <si>
    <t>Note</t>
  </si>
  <si>
    <t>Sensibilisation</t>
  </si>
  <si>
    <t>Déclaration d'intérêt</t>
  </si>
  <si>
    <t>(web) Déclaration d'intérêt</t>
  </si>
  <si>
    <t>Lettre confirmation avec numéro de projet</t>
  </si>
  <si>
    <t>7 jours traitement</t>
  </si>
  <si>
    <t>Rencontre avec le client (facultatif)</t>
  </si>
  <si>
    <t>Demande d'admissibilité</t>
  </si>
  <si>
    <t>FI - Demande d'admissibilité - Phase diagnostique</t>
  </si>
  <si>
    <t>Lettre: délais max pour rapport</t>
  </si>
  <si>
    <t>14 jours traitement</t>
  </si>
  <si>
    <t>Réalisation du Diagnostic</t>
  </si>
  <si>
    <t>Rapport préliminaire</t>
  </si>
  <si>
    <t>Rapp. Diagnostic préliminaire</t>
  </si>
  <si>
    <t>Max 6 mois après demande d'admissibilité - Lettre de rappel au besoin</t>
  </si>
  <si>
    <t>Commentaires Énergir - rapport préliminaire</t>
  </si>
  <si>
    <t>Rapport final</t>
  </si>
  <si>
    <t>Rapp. Diagnostic final</t>
  </si>
  <si>
    <t>14 jours après prélim</t>
  </si>
  <si>
    <t>Demande de versement</t>
  </si>
  <si>
    <t>FII - Grille coûts - 1er versement phase Diagnostic</t>
  </si>
  <si>
    <t>14 jours analyse</t>
  </si>
  <si>
    <t>1er versement aide financière phase Diagnostic</t>
  </si>
  <si>
    <t>14 jours paiement</t>
  </si>
  <si>
    <t>Élaboration et mise en œuvre SGÉ</t>
  </si>
  <si>
    <t>FI - Demande d'admissibilité - Phase Élaboration et mise en œuvre du SGÉ</t>
  </si>
  <si>
    <t>30 jours après diagnostic</t>
  </si>
  <si>
    <t>Élaboration du SGÉ</t>
  </si>
  <si>
    <t>Mesurage en continu - période de référence</t>
  </si>
  <si>
    <t>Théorique 1 ans</t>
  </si>
  <si>
    <t>Visite(s) au site par Énergir - comité énergie (facultative)</t>
  </si>
  <si>
    <t>Présentation des livrables</t>
  </si>
  <si>
    <t>Rapport suivi Élaboration, mise en service et référence</t>
  </si>
  <si>
    <t>Commentaires par Énergir</t>
  </si>
  <si>
    <t>Présentation des livrables finaux</t>
  </si>
  <si>
    <t>FII - Grille coûts - 2e versement phase Élaboration et mise en œuvre SGÉ</t>
  </si>
  <si>
    <t>Versement</t>
  </si>
  <si>
    <t>Lettre: établir calendrier prochaine période et délais max pour rapport année 1</t>
  </si>
  <si>
    <t>Mise en œuvre du SGÉ - 1ere année de suivi</t>
  </si>
  <si>
    <t>12 mois</t>
  </si>
  <si>
    <t>Présentation des livrables/approbation</t>
  </si>
  <si>
    <t>Rapport suivi année 1</t>
  </si>
  <si>
    <t>max 15 mois après début de période?  - Lettre de rappel au besoin</t>
  </si>
  <si>
    <t>FII - Grille coûts - 3e versement phase suivi première année</t>
  </si>
  <si>
    <t>14 jours après préliminaire, 14 jours analyse</t>
  </si>
  <si>
    <t>Lettre: établir calendrier prochaine période et délais max pour rapport année 2</t>
  </si>
  <si>
    <t>Mise en œuvre du SGÉ - 2e année de suivi</t>
  </si>
  <si>
    <t>12mois</t>
  </si>
  <si>
    <t>Rapport suivi année 2</t>
  </si>
  <si>
    <t>FII - Grille coûts - 4e versement phase suivi 2e année</t>
  </si>
  <si>
    <t>Lettre: établir calendrier prochaine période et délais max pour rapport année 3</t>
  </si>
  <si>
    <t>Mise en œuvre du SGÉ - 3e année de suivi</t>
  </si>
  <si>
    <t>Rapport suivi année 3</t>
  </si>
  <si>
    <t>FII - Grille coûts - 5e versement phase suivi 3e année</t>
  </si>
  <si>
    <t>Lettre: établir calendrier prochaine période et délais max pour rapport année 4</t>
  </si>
  <si>
    <t>Mise en œuvre du SGÉ - 4e année de suivi</t>
  </si>
  <si>
    <t>Rapport suivi année 4</t>
  </si>
  <si>
    <t>FII - Grille coûts - 6e versement phase suivi 4e année</t>
  </si>
  <si>
    <t>Lettre: fin de programme</t>
  </si>
  <si>
    <t>Suivi de dossier interne Énergir - Échéancier exemple</t>
  </si>
  <si>
    <t>Code SCIAN (de 4 à 6 caractères)</t>
  </si>
  <si>
    <t>Date de début de la période*</t>
  </si>
  <si>
    <t>Date de fin de la période*</t>
  </si>
  <si>
    <t>Titre du projet*</t>
  </si>
  <si>
    <t>Indiquer entre autres l’usage ou les usages énergétiques significatifs* (UES) (soit la consommation propre à un procédé, à une machine ou à des systèmes auxiliaires) envisagés pour le projet d’amélioration et le suivi en continu de la consommation énergétique (électricité, gaz naturel, vapeur, etc. de la zone visée).*</t>
  </si>
  <si>
    <t>9. Estimation de l’aide financière liée aux économies d’énergie prévues</t>
  </si>
  <si>
    <r>
      <t>Pourcentage prévu d’économie d’énergie de l’UES suite à la mise en œuvre des mesures liées à la gestion, à la maintenance ou à l’exploitation</t>
    </r>
    <r>
      <rPr>
        <vertAlign val="superscript"/>
        <sz val="7"/>
        <color rgb="FF002855"/>
        <rFont val="Arial"/>
        <family val="2"/>
      </rPr>
      <t>5</t>
    </r>
  </si>
  <si>
    <r>
      <t>1</t>
    </r>
    <r>
      <rPr>
        <b/>
        <vertAlign val="superscript"/>
        <sz val="7"/>
        <color theme="0"/>
        <rFont val="Arial"/>
        <family val="2"/>
      </rPr>
      <t>er</t>
    </r>
    <r>
      <rPr>
        <b/>
        <sz val="7"/>
        <color theme="0"/>
        <rFont val="Arial"/>
        <family val="2"/>
      </rPr>
      <t xml:space="preserve"> versement</t>
    </r>
  </si>
  <si>
    <r>
      <t>2</t>
    </r>
    <r>
      <rPr>
        <b/>
        <vertAlign val="superscript"/>
        <sz val="7"/>
        <color theme="0"/>
        <rFont val="Arial"/>
        <family val="2"/>
      </rPr>
      <t>e</t>
    </r>
    <r>
      <rPr>
        <b/>
        <sz val="7"/>
        <color theme="0"/>
        <rFont val="Arial"/>
        <family val="2"/>
      </rPr>
      <t xml:space="preserve"> versement</t>
    </r>
  </si>
  <si>
    <r>
      <t>3</t>
    </r>
    <r>
      <rPr>
        <b/>
        <vertAlign val="superscript"/>
        <sz val="7"/>
        <color theme="0"/>
        <rFont val="Arial"/>
        <family val="2"/>
      </rPr>
      <t>e</t>
    </r>
    <r>
      <rPr>
        <b/>
        <sz val="7"/>
        <color theme="0"/>
        <rFont val="Arial"/>
        <family val="2"/>
      </rPr>
      <t xml:space="preserve"> versement</t>
    </r>
  </si>
  <si>
    <r>
      <t>4</t>
    </r>
    <r>
      <rPr>
        <b/>
        <vertAlign val="superscript"/>
        <sz val="7"/>
        <color theme="0"/>
        <rFont val="Arial"/>
        <family val="2"/>
      </rPr>
      <t>e</t>
    </r>
    <r>
      <rPr>
        <b/>
        <sz val="7"/>
        <color theme="0"/>
        <rFont val="Arial"/>
        <family val="2"/>
      </rPr>
      <t xml:space="preserve"> versement</t>
    </r>
  </si>
  <si>
    <r>
      <t>5</t>
    </r>
    <r>
      <rPr>
        <b/>
        <vertAlign val="superscript"/>
        <sz val="7"/>
        <color theme="0"/>
        <rFont val="Arial"/>
        <family val="2"/>
      </rPr>
      <t>e</t>
    </r>
    <r>
      <rPr>
        <b/>
        <sz val="7"/>
        <color theme="0"/>
        <rFont val="Arial"/>
        <family val="2"/>
      </rPr>
      <t xml:space="preserve"> versement</t>
    </r>
  </si>
  <si>
    <r>
      <t>6</t>
    </r>
    <r>
      <rPr>
        <b/>
        <vertAlign val="superscript"/>
        <sz val="7"/>
        <color theme="0"/>
        <rFont val="Arial"/>
        <family val="2"/>
      </rPr>
      <t>e</t>
    </r>
    <r>
      <rPr>
        <b/>
        <sz val="7"/>
        <color theme="0"/>
        <rFont val="Arial"/>
        <family val="2"/>
      </rPr>
      <t xml:space="preserve"> versement</t>
    </r>
  </si>
  <si>
    <r>
      <t>Fin du suivi de la 1</t>
    </r>
    <r>
      <rPr>
        <b/>
        <vertAlign val="superscript"/>
        <sz val="7"/>
        <color theme="0"/>
        <rFont val="Arial"/>
        <family val="2"/>
      </rPr>
      <t>ere</t>
    </r>
    <r>
      <rPr>
        <b/>
        <sz val="7"/>
        <color theme="0"/>
        <rFont val="Arial"/>
        <family val="2"/>
      </rPr>
      <t xml:space="preserve"> année</t>
    </r>
  </si>
  <si>
    <r>
      <t>Fin du suivi de la 2</t>
    </r>
    <r>
      <rPr>
        <b/>
        <vertAlign val="superscript"/>
        <sz val="7"/>
        <color theme="0"/>
        <rFont val="Arial"/>
        <family val="2"/>
      </rPr>
      <t>e</t>
    </r>
    <r>
      <rPr>
        <b/>
        <sz val="7"/>
        <color theme="0"/>
        <rFont val="Arial"/>
        <family val="2"/>
      </rPr>
      <t xml:space="preserve"> année</t>
    </r>
  </si>
  <si>
    <r>
      <t>Fin du suivi de la 3</t>
    </r>
    <r>
      <rPr>
        <b/>
        <vertAlign val="superscript"/>
        <sz val="7"/>
        <color theme="0"/>
        <rFont val="Arial"/>
        <family val="2"/>
      </rPr>
      <t>e</t>
    </r>
    <r>
      <rPr>
        <b/>
        <sz val="7"/>
        <color theme="0"/>
        <rFont val="Arial"/>
        <family val="2"/>
      </rPr>
      <t xml:space="preserve"> année</t>
    </r>
  </si>
  <si>
    <r>
      <t>Fin du suivi de la 4</t>
    </r>
    <r>
      <rPr>
        <b/>
        <vertAlign val="superscript"/>
        <sz val="7"/>
        <color theme="0"/>
        <rFont val="Arial"/>
        <family val="2"/>
      </rPr>
      <t>e</t>
    </r>
    <r>
      <rPr>
        <b/>
        <sz val="7"/>
        <color theme="0"/>
        <rFont val="Arial"/>
        <family val="2"/>
      </rPr>
      <t xml:space="preserve"> année</t>
    </r>
  </si>
  <si>
    <r>
      <t>Coûts</t>
    </r>
    <r>
      <rPr>
        <b/>
        <vertAlign val="superscript"/>
        <sz val="7"/>
        <color theme="0"/>
        <rFont val="Arial"/>
        <family val="2"/>
      </rPr>
      <t>2</t>
    </r>
    <r>
      <rPr>
        <b/>
        <sz val="7"/>
        <color theme="0"/>
        <rFont val="Arial"/>
        <family val="2"/>
      </rPr>
      <t xml:space="preserve">  </t>
    </r>
  </si>
  <si>
    <t>Consommation énergétique annuelle du secteur visé ou UES (m³ de gaz naturel)</t>
  </si>
  <si>
    <t>Est-ce qu’une demande d’aide financière sera effectuée auprès d’Hydro-Québec pour ce projet ?*</t>
  </si>
  <si>
    <t>Quel est le niveau de développement des systèmes de gestion de l’énergie actuels ?*</t>
  </si>
  <si>
    <t>Nom de l’entreprise cliente :</t>
  </si>
  <si>
    <t>Par la présente, le soussigné, le « participant », désire signifier à Énergir son intention de réaliser un projet visant à mettre en place un système de gestion de l’énergie (SGÉ) dans le(s) bâtiment(s) sis à l’adresse du lieu de réalisation du projet indiquée au présent formulaire.</t>
  </si>
  <si>
    <t>Par la présente, le soussigné, le « représentant de la direction », désire signifier à Énergir son engagement d’investir les sommes nécessaires pour l’élaboration, la mise en oeuvre et le suivi d’un SGÉ dans le(s) bâtiment(s) sis à l’adresse du lieu de réalisation du projet indiquée au présent formulaire, incluant la création d’un Comité énergie et la désignation d’un gestionnaire énergie.</t>
  </si>
  <si>
    <r>
      <rPr>
        <vertAlign val="superscript"/>
        <sz val="6"/>
        <color rgb="FF002855"/>
        <rFont val="Arial"/>
        <family val="2"/>
      </rPr>
      <t>5</t>
    </r>
    <r>
      <rPr>
        <sz val="6"/>
        <color rgb="FF002855"/>
        <rFont val="Arial"/>
        <family val="2"/>
      </rPr>
      <t xml:space="preserve"> Mesures d’efficacité énergétique supposant un changement des processus et des procédures de travail.</t>
    </r>
  </si>
  <si>
    <t>Max 18 mois après demande d'admissibilité - Lettre de rappel au besoin. LE PLUS RAPIDEMENT POSSIBLE POUR S'ASSURER DE LA MÉTHODE DE CALCUL DES ÉCONOMIES</t>
  </si>
  <si>
    <t>Adresse*</t>
  </si>
  <si>
    <r>
      <t>Nom du participant</t>
    </r>
    <r>
      <rPr>
        <b/>
        <vertAlign val="superscript"/>
        <sz val="7"/>
        <color rgb="FF002855"/>
        <rFont val="Arial"/>
        <family val="2"/>
      </rPr>
      <t xml:space="preserve">6 </t>
    </r>
    <r>
      <rPr>
        <b/>
        <sz val="7"/>
        <color rgb="FF002855"/>
        <rFont val="Arial"/>
        <family val="2"/>
      </rPr>
      <t xml:space="preserve">: </t>
    </r>
  </si>
  <si>
    <r>
      <rPr>
        <vertAlign val="superscript"/>
        <sz val="6"/>
        <color rgb="FF002855"/>
        <rFont val="Arial"/>
        <family val="2"/>
      </rPr>
      <t>6</t>
    </r>
    <r>
      <rPr>
        <sz val="6"/>
        <color rgb="FF002855"/>
        <rFont val="Arial"/>
        <family val="2"/>
      </rPr>
      <t xml:space="preserve"> Le participant doit être dûment autorisé à prendre des engagements au nom de l’entreprise. Le présent formulaire doit être transmis par courriel à Énergir par le participant ou bien ce dernier doit figurer parmi les destinataires du courriel.</t>
    </r>
  </si>
  <si>
    <r>
      <t>Nom du représentant de la direction</t>
    </r>
    <r>
      <rPr>
        <b/>
        <vertAlign val="superscript"/>
        <sz val="7"/>
        <color rgb="FF002855"/>
        <rFont val="Arial"/>
        <family val="2"/>
      </rPr>
      <t xml:space="preserve">7 </t>
    </r>
    <r>
      <rPr>
        <b/>
        <sz val="7"/>
        <color rgb="FF002855"/>
        <rFont val="Arial"/>
        <family val="2"/>
      </rPr>
      <t xml:space="preserve">: </t>
    </r>
  </si>
  <si>
    <r>
      <rPr>
        <vertAlign val="superscript"/>
        <sz val="6"/>
        <color rgb="FF002855"/>
        <rFont val="Arial"/>
        <family val="2"/>
      </rPr>
      <t xml:space="preserve">7 </t>
    </r>
    <r>
      <rPr>
        <sz val="6"/>
        <color rgb="FF002855"/>
        <rFont val="Arial"/>
        <family val="2"/>
      </rPr>
      <t>Le représentant de la direction doit être dûment autorisé à prendre des engagements au nom de l’entreprise. Le présent formulaire doit être transmis par courriel à Énergir par le représantant de la direction ou bien ce dernier doit figurer parmi les destinataires du courriel.</t>
    </r>
  </si>
  <si>
    <t>Formulaires /livrables</t>
  </si>
  <si>
    <t>Période de suivi des économies et mise en œuvre</t>
  </si>
  <si>
    <r>
      <t>Aide financière d'Énergir estimée</t>
    </r>
    <r>
      <rPr>
        <b/>
        <vertAlign val="superscript"/>
        <sz val="7"/>
        <color theme="0"/>
        <rFont val="Arial"/>
        <family val="2"/>
      </rPr>
      <t>3</t>
    </r>
  </si>
  <si>
    <t>Remplir les cellules à filet bleu</t>
  </si>
  <si>
    <t>Aide financière unitaire - maximum de 175 000$ ($/m³ de gaz naturel économisé)</t>
  </si>
  <si>
    <t>Cellulaire</t>
  </si>
  <si>
    <r>
      <rPr>
        <b/>
        <sz val="12"/>
        <color rgb="FF002855"/>
        <rFont val="Times New Roman"/>
        <family val="1"/>
      </rPr>
      <t>Faire parvenir ce formulaire en format excel à  :</t>
    </r>
    <r>
      <rPr>
        <sz val="12"/>
        <color theme="10"/>
        <rFont val="Times New Roman"/>
        <family val="1"/>
      </rPr>
      <t xml:space="preserve"> </t>
    </r>
    <r>
      <rPr>
        <u/>
        <sz val="12"/>
        <color theme="10"/>
        <rFont val="Times New Roman"/>
        <family val="1"/>
      </rPr>
      <t>efficaciteenergetique@energir.com</t>
    </r>
  </si>
  <si>
    <t>Total de l’aide financière demandée</t>
  </si>
  <si>
    <t xml:space="preserve">7.1 Documents à fournir </t>
  </si>
  <si>
    <t>(requis seulement si l’étape de diagnostic est complétée)</t>
  </si>
  <si>
    <r>
      <rPr>
        <b/>
        <sz val="12"/>
        <color theme="0"/>
        <rFont val="Times New Roman"/>
        <family val="1"/>
      </rPr>
      <t>Faire parvenir ce formulaire en format excel à  :</t>
    </r>
    <r>
      <rPr>
        <sz val="12"/>
        <color theme="0"/>
        <rFont val="Times New Roman"/>
        <family val="1"/>
      </rPr>
      <t xml:space="preserve"> </t>
    </r>
    <r>
      <rPr>
        <u/>
        <sz val="12"/>
        <color theme="0"/>
        <rFont val="Times New Roman"/>
        <family val="1"/>
      </rPr>
      <t>efficaciteenergetique@energir.com</t>
    </r>
  </si>
  <si>
    <t>Par la présente, le représentant de la direction autorise également le représentant désigné d’Énergir à effectuer des visites du site pendant et après la réalisation du projet afin de vérifier la conformité de l’implantation du système de gestion de l’énergie et des mesures visées par l’aide financière reçue d’Énergir.</t>
  </si>
  <si>
    <t>Formulaire incomplet</t>
  </si>
  <si>
    <t>Ratio aide financière (sans éconmoies m³) / total des coûts excluant électricité</t>
  </si>
  <si>
    <t>Ratio aide financière totale / total des coûts excluant électricité</t>
  </si>
  <si>
    <t xml:space="preserve">Nom de l'entreprise cliente : </t>
  </si>
  <si>
    <t xml:space="preserve">Nom du participant : </t>
  </si>
  <si>
    <t>Copier et coller uniquement les valeurs de la grille de l'onglet X. Sommaire Énergir des différents formulaires II_Grilles détaillées des coûts et demande de versement</t>
  </si>
  <si>
    <t>Consulter l'aide mémoire pour la procédure détaillée</t>
  </si>
  <si>
    <t>&lt;sélectionner&gt;</t>
  </si>
  <si>
    <t>Engagement</t>
  </si>
  <si>
    <t>Révision 2021-06</t>
  </si>
  <si>
    <t>Phase diagnostic</t>
  </si>
  <si>
    <t>Phases élaboration, mise en œuvre et suivi</t>
  </si>
  <si>
    <t>Sous-total ajusté - phase diagnostic</t>
  </si>
  <si>
    <t xml:space="preserve">Sous-total ajusté -  phase élaboration  </t>
  </si>
  <si>
    <t>Sous-total - suivi des économies</t>
  </si>
  <si>
    <r>
      <t>50 % des coûts; 
max. 75 000 $ sur 5 ans</t>
    </r>
    <r>
      <rPr>
        <vertAlign val="superscript"/>
        <sz val="7"/>
        <color rgb="FF002855"/>
        <rFont val="Arial"/>
        <family val="2"/>
      </rPr>
      <t>4</t>
    </r>
    <r>
      <rPr>
        <sz val="7"/>
        <color rgb="FF002855"/>
        <rFont val="Arial"/>
        <family val="2"/>
      </rPr>
      <t xml:space="preserve"> 
ou 75% des coûts totaux</t>
    </r>
  </si>
  <si>
    <t>50 % des coûts; 
max. 75 000 $ 
ou 75% des coûts totaux</t>
  </si>
  <si>
    <t>50 % des coûts; 
max. résiduel du mesurage Énergir 
ou 75% des coûts totaux</t>
  </si>
  <si>
    <t>50 % des coûts; 
max. 25 000 $ 
ou 75% des coûts totaux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</si>
</sst>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 #,##0.00_)\ &quot;$&quot;_ ;_ * \(#,##0.00\)\ &quot;$&quot;_ ;_ * &quot;-&quot;??_)\ &quot;$&quot;_ ;_ @_ "/>
    <numFmt numFmtId="164" formatCode="###0.00;###0.00"/>
    <numFmt numFmtId="165" formatCode="_ * #,##0_)\ &quot;$&quot;_ ;_ * \(#,##0\)\ &quot;$&quot;_ ;_ * &quot;-&quot;??_)\ &quot;$&quot;_ ;_ @_ "/>
    <numFmt numFmtId="166" formatCode="#,##0&quot; m³&quot;"/>
    <numFmt numFmtId="167" formatCode="0.00&quot; $/m³&quot;"/>
    <numFmt numFmtId="168" formatCode="[$-F800]dddd\,\ mmmm\ dd\,\ yyyy"/>
  </numFmts>
  <fonts count="56" x14ac:knownFonts="1">
    <font>
      <sz val="10"/>
      <color rgb="FF000000"/>
      <name val="Times New Roman"/>
      <charset val="204"/>
    </font>
    <font>
      <sz val="7"/>
      <name val="Arial"/>
      <family val="2"/>
    </font>
    <font>
      <sz val="10"/>
      <color rgb="FF000000"/>
      <name val="Times New Roman"/>
      <family val="1"/>
    </font>
    <font>
      <sz val="10"/>
      <color rgb="FF000000"/>
      <name val="Times New Roman"/>
      <family val="1"/>
    </font>
    <font>
      <b/>
      <sz val="10"/>
      <color theme="0"/>
      <name val="Arial"/>
      <family val="2"/>
    </font>
    <font>
      <sz val="10"/>
      <color rgb="FF000000"/>
      <name val="Arial"/>
      <family val="2"/>
    </font>
    <font>
      <sz val="10"/>
      <color rgb="FF002855"/>
      <name val="Arial"/>
      <family val="2"/>
    </font>
    <font>
      <sz val="9"/>
      <color rgb="FF002855"/>
      <name val="Arial"/>
      <family val="2"/>
    </font>
    <font>
      <b/>
      <sz val="8"/>
      <color rgb="FF002855"/>
      <name val="Arial"/>
      <family val="2"/>
    </font>
    <font>
      <sz val="7"/>
      <color rgb="FF002855"/>
      <name val="Arial"/>
      <family val="2"/>
    </font>
    <font>
      <sz val="5"/>
      <color rgb="FF002855"/>
      <name val="Arial"/>
      <family val="2"/>
    </font>
    <font>
      <i/>
      <sz val="7"/>
      <color rgb="FF002855"/>
      <name val="Arial"/>
      <family val="2"/>
    </font>
    <font>
      <b/>
      <sz val="9"/>
      <color rgb="FF002855"/>
      <name val="Arial"/>
      <family val="2"/>
    </font>
    <font>
      <sz val="8"/>
      <color rgb="FF002855"/>
      <name val="Arial"/>
      <family val="2"/>
    </font>
    <font>
      <b/>
      <sz val="7"/>
      <color rgb="FF002855"/>
      <name val="Arial"/>
      <family val="2"/>
    </font>
    <font>
      <sz val="6"/>
      <color rgb="FF002855"/>
      <name val="Arial"/>
      <family val="2"/>
    </font>
    <font>
      <b/>
      <sz val="8"/>
      <color theme="0"/>
      <name val="Arial"/>
      <family val="2"/>
    </font>
    <font>
      <vertAlign val="superscript"/>
      <sz val="7"/>
      <color rgb="FF002855"/>
      <name val="Arial"/>
      <family val="2"/>
    </font>
    <font>
      <sz val="7"/>
      <color rgb="FF000000"/>
      <name val="Arial"/>
      <family val="2"/>
    </font>
    <font>
      <b/>
      <sz val="7"/>
      <color theme="0"/>
      <name val="Arial"/>
      <family val="2"/>
    </font>
    <font>
      <sz val="7"/>
      <color rgb="FF002855"/>
      <name val="Times New Roman"/>
      <family val="1"/>
    </font>
    <font>
      <b/>
      <vertAlign val="superscript"/>
      <sz val="7"/>
      <color rgb="FF002855"/>
      <name val="Arial"/>
      <family val="2"/>
    </font>
    <font>
      <sz val="7"/>
      <color rgb="FF000000"/>
      <name val="Times New Roman"/>
      <family val="1"/>
    </font>
    <font>
      <b/>
      <sz val="10"/>
      <color rgb="FFFFFFFF"/>
      <name val="Arial"/>
      <family val="2"/>
    </font>
    <font>
      <b/>
      <vertAlign val="superscript"/>
      <sz val="7"/>
      <color theme="0"/>
      <name val="Arial"/>
      <family val="2"/>
    </font>
    <font>
      <vertAlign val="superscript"/>
      <sz val="6"/>
      <color rgb="FF002855"/>
      <name val="Arial"/>
      <family val="2"/>
    </font>
    <font>
      <b/>
      <sz val="12"/>
      <color rgb="FF002855"/>
      <name val="Arial"/>
      <family val="2"/>
    </font>
    <font>
      <b/>
      <sz val="10"/>
      <color rgb="FF002855"/>
      <name val="Arial"/>
      <family val="2"/>
    </font>
    <font>
      <b/>
      <sz val="10"/>
      <color theme="4"/>
      <name val="Arial"/>
      <family val="2"/>
    </font>
    <font>
      <sz val="7"/>
      <color theme="0"/>
      <name val="Arial"/>
      <family val="2"/>
    </font>
    <font>
      <b/>
      <i/>
      <sz val="7"/>
      <color rgb="FF002855"/>
      <name val="Arial"/>
      <family val="2"/>
    </font>
    <font>
      <b/>
      <i/>
      <sz val="7"/>
      <color rgb="FF7030A0"/>
      <name val="Arial"/>
      <family val="2"/>
    </font>
    <font>
      <u/>
      <sz val="10"/>
      <color theme="10"/>
      <name val="Times New Roman"/>
      <family val="1"/>
    </font>
    <font>
      <u/>
      <sz val="7"/>
      <color theme="10"/>
      <name val="Arial"/>
      <family val="2"/>
      <scheme val="minor"/>
    </font>
    <font>
      <b/>
      <sz val="7"/>
      <color theme="0"/>
      <name val="Arial Narrow"/>
      <family val="2"/>
    </font>
    <font>
      <u/>
      <sz val="12"/>
      <color theme="10"/>
      <name val="Times New Roman"/>
      <family val="1"/>
    </font>
    <font>
      <b/>
      <sz val="12"/>
      <color rgb="FF002855"/>
      <name val="Times New Roman"/>
      <family val="1"/>
    </font>
    <font>
      <sz val="12"/>
      <color theme="10"/>
      <name val="Times New Roman"/>
      <family val="1"/>
    </font>
    <font>
      <sz val="6"/>
      <color theme="0"/>
      <name val="Arial"/>
      <family val="2"/>
    </font>
    <font>
      <u/>
      <sz val="12"/>
      <color theme="0"/>
      <name val="Times New Roman"/>
      <family val="1"/>
    </font>
    <font>
      <b/>
      <sz val="12"/>
      <color theme="0"/>
      <name val="Times New Roman"/>
      <family val="1"/>
    </font>
    <font>
      <sz val="12"/>
      <color theme="0"/>
      <name val="Times New Roman"/>
      <family val="1"/>
    </font>
    <font>
      <u/>
      <sz val="10"/>
      <color theme="0"/>
      <name val="Times New Roman"/>
      <family val="1"/>
    </font>
    <font>
      <sz val="10"/>
      <color theme="0"/>
      <name val="Arial"/>
      <family val="2"/>
    </font>
    <font>
      <sz val="8"/>
      <color theme="0" tint="-0.14999847407452621"/>
      <name val="Arial"/>
      <family val="2"/>
    </font>
    <font>
      <sz val="9"/>
      <color indexed="81"/>
      <name val="Tahoma"/>
      <family val="2"/>
    </font>
    <font>
      <b/>
      <sz val="9"/>
      <color indexed="81"/>
      <name val="Tahoma"/>
      <family val="2"/>
    </font>
    <font>
      <b/>
      <i/>
      <sz val="7"/>
      <color rgb="FFFF0000"/>
      <name val="Arial"/>
      <family val="2"/>
    </font>
    <font>
      <u/>
      <sz val="8"/>
      <color rgb="FFFF0000"/>
      <name val="Times New Roman"/>
      <family val="1"/>
    </font>
    <font>
      <b/>
      <sz val="8"/>
      <color theme="0" tint="-0.499984740745262"/>
      <name val="Arial"/>
      <family val="2"/>
    </font>
    <font>
      <sz val="6"/>
      <color theme="0" tint="-0.499984740745262"/>
      <name val="Arial"/>
      <family val="2"/>
    </font>
    <font>
      <sz val="10"/>
      <color theme="0" tint="-0.499984740745262"/>
      <name val="Times New Roman"/>
      <family val="1"/>
    </font>
    <font>
      <b/>
      <sz val="6"/>
      <color theme="0" tint="-0.499984740745262"/>
      <name val="Arial"/>
      <family val="2"/>
    </font>
    <font>
      <sz val="6"/>
      <color theme="0" tint="-0.499984740745262"/>
      <name val="Arial"/>
      <family val="2"/>
      <scheme val="minor"/>
    </font>
    <font>
      <sz val="7"/>
      <color theme="0" tint="-0.499984740745262"/>
      <name val="Arial"/>
      <family val="2"/>
    </font>
    <font>
      <b/>
      <u/>
      <sz val="6"/>
      <color theme="1"/>
      <name val="Arial"/>
      <family val="2"/>
    </font>
  </fonts>
  <fills count="16">
    <fill>
      <patternFill patternType="none"/>
    </fill>
    <fill>
      <patternFill patternType="gray125"/>
    </fill>
    <fill>
      <patternFill patternType="solid">
        <fgColor rgb="FFDDDDDD"/>
      </patternFill>
    </fill>
    <fill>
      <patternFill patternType="solid">
        <fgColor theme="0" tint="-0.14999847407452621"/>
        <bgColor indexed="64"/>
      </patternFill>
    </fill>
    <fill>
      <patternFill patternType="solid">
        <fgColor rgb="FFD0D3D4"/>
        <bgColor indexed="64"/>
      </patternFill>
    </fill>
    <fill>
      <patternFill patternType="solid">
        <fgColor rgb="FF002855"/>
        <bgColor indexed="64"/>
      </patternFill>
    </fill>
    <fill>
      <patternFill patternType="solid">
        <fgColor rgb="FFFFC000"/>
        <bgColor indexed="64"/>
      </patternFill>
    </fill>
    <fill>
      <patternFill patternType="solid">
        <fgColor rgb="FF009FDF"/>
        <bgColor indexed="64"/>
      </patternFill>
    </fill>
    <fill>
      <patternFill patternType="solid">
        <fgColor rgb="FF92D050"/>
        <bgColor indexed="64"/>
      </patternFill>
    </fill>
    <fill>
      <patternFill patternType="solid">
        <fgColor rgb="FF95D5F5"/>
        <bgColor indexed="64"/>
      </patternFill>
    </fill>
    <fill>
      <patternFill patternType="solid">
        <fgColor rgb="FFDAEEF4"/>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1" tint="0.749992370372631"/>
        <bgColor indexed="64"/>
      </patternFill>
    </fill>
    <fill>
      <patternFill patternType="solid">
        <fgColor rgb="FFF5CFC3"/>
        <bgColor indexed="64"/>
      </patternFill>
    </fill>
    <fill>
      <patternFill patternType="solid">
        <fgColor rgb="FFFF0000"/>
        <bgColor indexed="64"/>
      </patternFill>
    </fill>
  </fills>
  <borders count="41">
    <border>
      <left/>
      <right/>
      <top/>
      <bottom/>
      <diagonal/>
    </border>
    <border>
      <left style="thin">
        <color rgb="FFA2AAAD"/>
      </left>
      <right style="thin">
        <color rgb="FFA2AAAD"/>
      </right>
      <top style="thin">
        <color rgb="FFA2AAAD"/>
      </top>
      <bottom style="thin">
        <color rgb="FFA2AAAD"/>
      </bottom>
      <diagonal/>
    </border>
    <border>
      <left style="thin">
        <color rgb="FFA2AAAD"/>
      </left>
      <right/>
      <top style="thin">
        <color rgb="FFA2AAAD"/>
      </top>
      <bottom style="thin">
        <color rgb="FFA2AAAD"/>
      </bottom>
      <diagonal/>
    </border>
    <border>
      <left/>
      <right/>
      <top style="thin">
        <color rgb="FFA2AAAD"/>
      </top>
      <bottom style="thin">
        <color rgb="FFA2AAAD"/>
      </bottom>
      <diagonal/>
    </border>
    <border>
      <left/>
      <right style="thin">
        <color rgb="FFA2AAAD"/>
      </right>
      <top style="thin">
        <color rgb="FFA2AAAD"/>
      </top>
      <bottom style="thin">
        <color rgb="FFA2AAAD"/>
      </bottom>
      <diagonal/>
    </border>
    <border>
      <left style="thin">
        <color rgb="FFA2AAAD"/>
      </left>
      <right style="thin">
        <color rgb="FFA2AAAD"/>
      </right>
      <top style="thin">
        <color rgb="FFA2AAAD"/>
      </top>
      <bottom/>
      <diagonal/>
    </border>
    <border>
      <left/>
      <right style="thin">
        <color rgb="FFA2AAAD"/>
      </right>
      <top style="thin">
        <color rgb="FFA2AAAD"/>
      </top>
      <bottom/>
      <diagonal/>
    </border>
    <border>
      <left style="thin">
        <color rgb="FFA2AAAD"/>
      </left>
      <right/>
      <top style="thin">
        <color rgb="FFA2AAAD"/>
      </top>
      <bottom/>
      <diagonal/>
    </border>
    <border>
      <left style="medium">
        <color rgb="FF009FDF"/>
      </left>
      <right/>
      <top style="medium">
        <color rgb="FF009FDF"/>
      </top>
      <bottom style="medium">
        <color rgb="FF009FDF"/>
      </bottom>
      <diagonal/>
    </border>
    <border>
      <left/>
      <right/>
      <top style="medium">
        <color rgb="FF009FDF"/>
      </top>
      <bottom style="medium">
        <color rgb="FF009FDF"/>
      </bottom>
      <diagonal/>
    </border>
    <border>
      <left/>
      <right style="medium">
        <color rgb="FF009FDF"/>
      </right>
      <top style="medium">
        <color rgb="FF009FDF"/>
      </top>
      <bottom style="medium">
        <color rgb="FF009FDF"/>
      </bottom>
      <diagonal/>
    </border>
    <border>
      <left/>
      <right style="thin">
        <color rgb="FFA2AAAD"/>
      </right>
      <top/>
      <bottom/>
      <diagonal/>
    </border>
    <border>
      <left style="thin">
        <color rgb="FFA2AAAD"/>
      </left>
      <right style="thin">
        <color rgb="FFA2AAAD"/>
      </right>
      <top/>
      <bottom/>
      <diagonal/>
    </border>
    <border>
      <left style="thin">
        <color rgb="FFA2AAAD"/>
      </left>
      <right/>
      <top/>
      <bottom/>
      <diagonal/>
    </border>
    <border>
      <left/>
      <right/>
      <top style="thin">
        <color rgb="FFA2AAAD"/>
      </top>
      <bottom/>
      <diagonal/>
    </border>
    <border>
      <left style="thin">
        <color rgb="FFA2AAAD"/>
      </left>
      <right/>
      <top/>
      <bottom style="thin">
        <color rgb="FFA2AAAD"/>
      </bottom>
      <diagonal/>
    </border>
    <border>
      <left/>
      <right/>
      <top/>
      <bottom style="thin">
        <color rgb="FFA2AAAD"/>
      </bottom>
      <diagonal/>
    </border>
    <border>
      <left/>
      <right style="thin">
        <color rgb="FFA2AAAD"/>
      </right>
      <top/>
      <bottom style="thin">
        <color rgb="FFA2AAAD"/>
      </bottom>
      <diagonal/>
    </border>
    <border>
      <left style="thin">
        <color rgb="FFA2AAAD"/>
      </left>
      <right style="thin">
        <color rgb="FFA2AAAD"/>
      </right>
      <top/>
      <bottom style="thin">
        <color rgb="FFA2AAAD"/>
      </bottom>
      <diagonal/>
    </border>
    <border>
      <left style="thin">
        <color rgb="FFA2AAAD"/>
      </left>
      <right style="thin">
        <color rgb="FFA2AAAD"/>
      </right>
      <top style="thin">
        <color rgb="FFA2AAAD"/>
      </top>
      <bottom style="double">
        <color rgb="FFA2AAAD"/>
      </bottom>
      <diagonal/>
    </border>
    <border>
      <left style="medium">
        <color theme="4"/>
      </left>
      <right style="medium">
        <color theme="4"/>
      </right>
      <top style="medium">
        <color theme="4"/>
      </top>
      <bottom style="medium">
        <color theme="4"/>
      </bottom>
      <diagonal/>
    </border>
    <border>
      <left style="medium">
        <color theme="4"/>
      </left>
      <right style="thin">
        <color rgb="FFA2AAAD"/>
      </right>
      <top style="medium">
        <color theme="4"/>
      </top>
      <bottom style="medium">
        <color theme="4"/>
      </bottom>
      <diagonal/>
    </border>
    <border>
      <left style="thin">
        <color rgb="FFA2AAAD"/>
      </left>
      <right style="thin">
        <color rgb="FFA2AAAD"/>
      </right>
      <top style="medium">
        <color theme="4"/>
      </top>
      <bottom style="medium">
        <color theme="4"/>
      </bottom>
      <diagonal/>
    </border>
    <border>
      <left style="thin">
        <color rgb="FFA2AAAD"/>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medium">
        <color theme="4"/>
      </right>
      <top style="medium">
        <color theme="4"/>
      </top>
      <bottom style="thin">
        <color rgb="FFA2AAAD"/>
      </bottom>
      <diagonal/>
    </border>
    <border>
      <left style="medium">
        <color theme="4"/>
      </left>
      <right style="medium">
        <color theme="4"/>
      </right>
      <top style="thin">
        <color rgb="FFA2AAAD"/>
      </top>
      <bottom style="medium">
        <color theme="4"/>
      </bottom>
      <diagonal/>
    </border>
    <border>
      <left style="medium">
        <color theme="4"/>
      </left>
      <right style="medium">
        <color theme="4"/>
      </right>
      <top style="thin">
        <color rgb="FFA2AAAD"/>
      </top>
      <bottom style="thin">
        <color rgb="FFA2AAAD"/>
      </bottom>
      <diagonal/>
    </border>
    <border>
      <left style="medium">
        <color theme="4"/>
      </left>
      <right style="thin">
        <color rgb="FFA2AAAD"/>
      </right>
      <top style="medium">
        <color theme="4"/>
      </top>
      <bottom style="thin">
        <color rgb="FFA2AAAD"/>
      </bottom>
      <diagonal/>
    </border>
    <border>
      <left style="thin">
        <color rgb="FFA2AAAD"/>
      </left>
      <right style="medium">
        <color theme="4"/>
      </right>
      <top style="medium">
        <color theme="4"/>
      </top>
      <bottom style="thin">
        <color rgb="FFA2AAAD"/>
      </bottom>
      <diagonal/>
    </border>
    <border>
      <left style="medium">
        <color theme="4"/>
      </left>
      <right style="thin">
        <color rgb="FFA2AAAD"/>
      </right>
      <top style="thin">
        <color rgb="FFA2AAAD"/>
      </top>
      <bottom style="thin">
        <color rgb="FFA2AAAD"/>
      </bottom>
      <diagonal/>
    </border>
    <border>
      <left style="thin">
        <color rgb="FFA2AAAD"/>
      </left>
      <right style="medium">
        <color theme="4"/>
      </right>
      <top style="thin">
        <color rgb="FFA2AAAD"/>
      </top>
      <bottom style="thin">
        <color rgb="FFA2AAAD"/>
      </bottom>
      <diagonal/>
    </border>
    <border>
      <left style="medium">
        <color theme="4"/>
      </left>
      <right style="thin">
        <color rgb="FFA2AAAD"/>
      </right>
      <top style="thin">
        <color rgb="FFA2AAAD"/>
      </top>
      <bottom style="medium">
        <color theme="4"/>
      </bottom>
      <diagonal/>
    </border>
    <border>
      <left style="thin">
        <color rgb="FFA2AAAD"/>
      </left>
      <right style="medium">
        <color theme="4"/>
      </right>
      <top style="thin">
        <color rgb="FFA2AAAD"/>
      </top>
      <bottom style="medium">
        <color theme="4"/>
      </bottom>
      <diagonal/>
    </border>
    <border>
      <left style="medium">
        <color theme="9" tint="-0.24994659260841701"/>
      </left>
      <right style="medium">
        <color theme="9" tint="-0.24994659260841701"/>
      </right>
      <top style="medium">
        <color theme="9" tint="-0.24994659260841701"/>
      </top>
      <bottom style="thin">
        <color rgb="FFA2AAAD"/>
      </bottom>
      <diagonal/>
    </border>
    <border>
      <left style="medium">
        <color theme="9" tint="-0.24994659260841701"/>
      </left>
      <right style="medium">
        <color theme="9" tint="-0.24994659260841701"/>
      </right>
      <top style="thin">
        <color rgb="FFA2AAAD"/>
      </top>
      <bottom style="thin">
        <color rgb="FFA2AAAD"/>
      </bottom>
      <diagonal/>
    </border>
    <border>
      <left style="medium">
        <color theme="9" tint="-0.24994659260841701"/>
      </left>
      <right style="medium">
        <color theme="9" tint="-0.24994659260841701"/>
      </right>
      <top style="thin">
        <color rgb="FFA2AAAD"/>
      </top>
      <bottom/>
      <diagonal/>
    </border>
    <border>
      <left style="medium">
        <color theme="9" tint="-0.24994659260841701"/>
      </left>
      <right style="medium">
        <color theme="9" tint="-0.24994659260841701"/>
      </right>
      <top/>
      <bottom/>
      <diagonal/>
    </border>
    <border>
      <left style="medium">
        <color theme="9" tint="-0.24994659260841701"/>
      </left>
      <right style="medium">
        <color theme="9" tint="-0.24994659260841701"/>
      </right>
      <top style="thin">
        <color rgb="FFA2AAAD"/>
      </top>
      <bottom style="medium">
        <color theme="9" tint="-0.24994659260841701"/>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cellStyleXfs>
  <cellXfs count="285">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4" fillId="0" borderId="0" xfId="0" applyFont="1" applyFill="1" applyBorder="1" applyAlignment="1">
      <alignment horizontal="left" vertical="top"/>
    </xf>
    <xf numFmtId="164" fontId="4"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xf>
    <xf numFmtId="0" fontId="6" fillId="0" borderId="0" xfId="0" applyFont="1" applyFill="1" applyBorder="1" applyAlignment="1">
      <alignment horizontal="left" vertical="top"/>
    </xf>
    <xf numFmtId="0" fontId="7" fillId="0" borderId="0" xfId="0" applyFont="1" applyFill="1" applyBorder="1" applyAlignment="1">
      <alignment horizontal="left" vertical="center"/>
    </xf>
    <xf numFmtId="164" fontId="6" fillId="0" borderId="0" xfId="0" applyNumberFormat="1" applyFont="1" applyFill="1" applyBorder="1" applyAlignment="1">
      <alignment horizontal="left" vertical="top"/>
    </xf>
    <xf numFmtId="0" fontId="6" fillId="0" borderId="0" xfId="0" applyFont="1" applyFill="1" applyBorder="1" applyAlignment="1">
      <alignment horizontal="left" vertical="top" wrapText="1"/>
    </xf>
    <xf numFmtId="0" fontId="10" fillId="0" borderId="0" xfId="0" applyFont="1" applyFill="1" applyBorder="1" applyAlignment="1">
      <alignment horizontal="right" vertical="top"/>
    </xf>
    <xf numFmtId="164" fontId="10" fillId="0" borderId="0" xfId="0" applyNumberFormat="1" applyFont="1" applyFill="1" applyBorder="1" applyAlignment="1">
      <alignment horizontal="righ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14"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top"/>
    </xf>
    <xf numFmtId="0" fontId="6" fillId="0" borderId="0" xfId="0" applyFont="1" applyFill="1" applyBorder="1" applyAlignment="1">
      <alignment horizontal="left" vertical="center"/>
    </xf>
    <xf numFmtId="9" fontId="6" fillId="0" borderId="0" xfId="0" applyNumberFormat="1" applyFont="1" applyFill="1" applyBorder="1" applyAlignment="1">
      <alignment horizontal="left" vertical="top"/>
    </xf>
    <xf numFmtId="164" fontId="12" fillId="0" borderId="0" xfId="0" applyNumberFormat="1" applyFont="1" applyFill="1" applyBorder="1" applyAlignment="1">
      <alignment horizontal="right" vertical="top" wrapText="1"/>
    </xf>
    <xf numFmtId="164" fontId="6" fillId="0" borderId="0" xfId="0" applyNumberFormat="1" applyFont="1" applyFill="1" applyBorder="1" applyAlignment="1">
      <alignment horizontal="left" vertical="top" wrapText="1"/>
    </xf>
    <xf numFmtId="0" fontId="8"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8" fillId="0" borderId="0" xfId="0" applyFont="1" applyFill="1" applyBorder="1" applyAlignment="1">
      <alignment horizontal="left" vertical="top"/>
    </xf>
    <xf numFmtId="165" fontId="13" fillId="0" borderId="0" xfId="1"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165" fontId="15" fillId="0" borderId="0" xfId="0" applyNumberFormat="1" applyFont="1" applyFill="1" applyBorder="1" applyAlignment="1">
      <alignment horizontal="left" vertical="top"/>
    </xf>
    <xf numFmtId="0" fontId="9" fillId="0" borderId="0" xfId="0" applyFont="1" applyFill="1" applyBorder="1" applyAlignment="1">
      <alignment horizontal="left" vertical="center" wrapText="1"/>
    </xf>
    <xf numFmtId="0" fontId="19" fillId="5" borderId="1" xfId="0" applyFont="1" applyFill="1" applyBorder="1" applyAlignment="1">
      <alignment horizontal="center" vertical="center" wrapText="1"/>
    </xf>
    <xf numFmtId="0" fontId="26" fillId="0" borderId="0" xfId="0" applyFont="1" applyFill="1" applyBorder="1" applyAlignment="1">
      <alignment horizontal="left" vertical="top"/>
    </xf>
    <xf numFmtId="0" fontId="27" fillId="0" borderId="0" xfId="0" applyFont="1" applyFill="1" applyBorder="1" applyAlignment="1">
      <alignment horizontal="left" vertical="top"/>
    </xf>
    <xf numFmtId="0" fontId="28" fillId="0" borderId="0" xfId="0" applyFont="1" applyFill="1" applyBorder="1" applyAlignment="1">
      <alignment horizontal="left" vertical="top"/>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0" fontId="28" fillId="0" borderId="0" xfId="0" applyFont="1" applyFill="1" applyBorder="1" applyAlignment="1">
      <alignment horizontal="left" vertical="center"/>
    </xf>
    <xf numFmtId="0" fontId="23" fillId="0" borderId="14" xfId="0" applyFont="1" applyFill="1" applyBorder="1" applyAlignment="1">
      <alignment horizontal="center" vertical="center" wrapText="1"/>
    </xf>
    <xf numFmtId="44" fontId="9" fillId="0" borderId="2" xfId="1" applyFont="1" applyFill="1" applyBorder="1" applyAlignment="1">
      <alignment horizontal="center" vertical="center" wrapText="1"/>
    </xf>
    <xf numFmtId="44" fontId="30" fillId="9" borderId="3"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2" xfId="0" applyFont="1" applyFill="1" applyBorder="1" applyAlignment="1">
      <alignment vertical="center" wrapText="1"/>
    </xf>
    <xf numFmtId="0" fontId="11" fillId="10" borderId="2" xfId="0" applyFont="1" applyFill="1" applyBorder="1" applyAlignment="1">
      <alignment vertical="center" wrapText="1"/>
    </xf>
    <xf numFmtId="0" fontId="15" fillId="9" borderId="2" xfId="0" applyFont="1" applyFill="1" applyBorder="1" applyAlignment="1">
      <alignment vertical="center" wrapText="1"/>
    </xf>
    <xf numFmtId="0" fontId="29" fillId="5" borderId="3" xfId="0" applyFont="1" applyFill="1" applyBorder="1" applyAlignment="1">
      <alignment vertical="center" wrapText="1"/>
    </xf>
    <xf numFmtId="49" fontId="31" fillId="6" borderId="0" xfId="0" applyNumberFormat="1" applyFont="1" applyFill="1" applyBorder="1" applyAlignment="1">
      <alignment vertical="center" wrapText="1"/>
    </xf>
    <xf numFmtId="0" fontId="0" fillId="6" borderId="0" xfId="0" applyFill="1" applyBorder="1" applyAlignment="1">
      <alignment horizontal="left" vertical="top"/>
    </xf>
    <xf numFmtId="0" fontId="23" fillId="0" borderId="0" xfId="0" applyFont="1" applyFill="1" applyBorder="1" applyAlignment="1">
      <alignment horizontal="center" vertical="center" wrapText="1"/>
    </xf>
    <xf numFmtId="0" fontId="9" fillId="0" borderId="2" xfId="0" applyFont="1" applyFill="1" applyBorder="1" applyAlignment="1">
      <alignment horizontal="left" vertical="center" wrapText="1" indent="1"/>
    </xf>
    <xf numFmtId="44" fontId="30" fillId="0" borderId="0" xfId="0" applyNumberFormat="1" applyFont="1" applyFill="1" applyBorder="1" applyAlignment="1">
      <alignment horizontal="center" vertical="center" wrapText="1"/>
    </xf>
    <xf numFmtId="9" fontId="30" fillId="0" borderId="0" xfId="2" applyFont="1" applyFill="1" applyBorder="1" applyAlignment="1">
      <alignment horizontal="center" vertical="center" wrapText="1"/>
    </xf>
    <xf numFmtId="0" fontId="9" fillId="0" borderId="11" xfId="0" applyFont="1" applyFill="1" applyBorder="1" applyAlignment="1">
      <alignment horizontal="left" vertical="center" wrapText="1"/>
    </xf>
    <xf numFmtId="44" fontId="9" fillId="0" borderId="1" xfId="1" applyFont="1" applyFill="1" applyBorder="1" applyAlignment="1">
      <alignment horizontal="center" vertical="center" wrapText="1"/>
    </xf>
    <xf numFmtId="44" fontId="30" fillId="9" borderId="4" xfId="0" applyNumberFormat="1" applyFont="1" applyFill="1" applyBorder="1" applyAlignment="1">
      <alignment horizontal="center" vertical="center" wrapText="1"/>
    </xf>
    <xf numFmtId="9" fontId="30" fillId="0" borderId="11" xfId="2" applyFont="1" applyFill="1" applyBorder="1" applyAlignment="1">
      <alignment horizontal="center" vertical="center" wrapText="1"/>
    </xf>
    <xf numFmtId="44" fontId="9" fillId="0" borderId="13" xfId="1" applyFont="1" applyFill="1" applyBorder="1" applyAlignment="1">
      <alignment horizontal="center" vertical="center" wrapText="1"/>
    </xf>
    <xf numFmtId="0" fontId="19" fillId="7" borderId="1" xfId="0" applyFont="1" applyFill="1" applyBorder="1" applyAlignment="1">
      <alignment horizontal="center" vertical="center" wrapText="1"/>
    </xf>
    <xf numFmtId="0" fontId="5" fillId="0" borderId="14" xfId="0" applyFont="1" applyFill="1" applyBorder="1" applyAlignment="1">
      <alignment horizontal="left" vertical="top"/>
    </xf>
    <xf numFmtId="0" fontId="29" fillId="5" borderId="16" xfId="0" applyFont="1" applyFill="1" applyBorder="1" applyAlignment="1">
      <alignment vertical="center" wrapText="1"/>
    </xf>
    <xf numFmtId="44" fontId="9" fillId="3" borderId="2" xfId="1" applyFont="1" applyFill="1" applyBorder="1" applyAlignment="1" applyProtection="1">
      <alignment horizontal="center" vertical="center" wrapText="1"/>
      <protection locked="0"/>
    </xf>
    <xf numFmtId="0" fontId="9" fillId="3" borderId="1" xfId="0" applyFont="1" applyFill="1" applyBorder="1" applyAlignment="1" applyProtection="1">
      <alignment horizontal="left" vertical="center" wrapText="1"/>
      <protection locked="0"/>
    </xf>
    <xf numFmtId="0" fontId="8" fillId="0" borderId="0" xfId="0" applyFont="1" applyFill="1" applyBorder="1" applyAlignment="1">
      <alignment horizontal="left" vertical="top"/>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164" fontId="9" fillId="0" borderId="0" xfId="0" applyNumberFormat="1" applyFont="1" applyFill="1" applyBorder="1" applyAlignment="1">
      <alignment horizontal="right" vertical="center" wrapText="1"/>
    </xf>
    <xf numFmtId="0" fontId="0" fillId="0" borderId="0" xfId="0" applyFill="1" applyBorder="1" applyAlignment="1">
      <alignment horizontal="left" vertical="center"/>
    </xf>
    <xf numFmtId="165" fontId="5" fillId="0" borderId="0" xfId="0" applyNumberFormat="1" applyFont="1" applyFill="1" applyBorder="1" applyAlignment="1">
      <alignment horizontal="left" vertical="top"/>
    </xf>
    <xf numFmtId="165" fontId="5" fillId="0" borderId="0" xfId="0" applyNumberFormat="1" applyFont="1" applyFill="1" applyBorder="1" applyAlignment="1">
      <alignment horizontal="left" vertical="center"/>
    </xf>
    <xf numFmtId="0" fontId="14" fillId="2" borderId="27" xfId="0" applyFont="1" applyFill="1" applyBorder="1" applyAlignment="1" applyProtection="1">
      <alignment vertical="top"/>
      <protection locked="0"/>
    </xf>
    <xf numFmtId="0" fontId="14" fillId="2" borderId="28" xfId="0" applyFont="1" applyFill="1" applyBorder="1" applyAlignment="1" applyProtection="1">
      <alignment vertical="top"/>
      <protection locked="0"/>
    </xf>
    <xf numFmtId="0" fontId="14" fillId="2" borderId="29" xfId="0" applyFont="1" applyFill="1" applyBorder="1" applyAlignment="1" applyProtection="1">
      <alignment vertical="top"/>
      <protection locked="0"/>
    </xf>
    <xf numFmtId="0" fontId="19" fillId="5" borderId="5" xfId="0" applyFont="1" applyFill="1" applyBorder="1" applyAlignment="1">
      <alignment horizontal="center" vertical="center" wrapText="1"/>
    </xf>
    <xf numFmtId="0" fontId="34" fillId="5" borderId="7" xfId="0" applyFont="1" applyFill="1" applyBorder="1" applyAlignment="1">
      <alignment horizontal="center" vertical="center" wrapText="1"/>
    </xf>
    <xf numFmtId="165" fontId="14" fillId="4" borderId="30" xfId="1" applyNumberFormat="1" applyFont="1" applyFill="1" applyBorder="1" applyAlignment="1" applyProtection="1">
      <alignment horizontal="left" vertical="center"/>
      <protection locked="0"/>
    </xf>
    <xf numFmtId="165" fontId="14" fillId="4" borderId="31" xfId="1" applyNumberFormat="1" applyFont="1" applyFill="1" applyBorder="1" applyAlignment="1" applyProtection="1">
      <alignment vertical="center"/>
      <protection locked="0"/>
    </xf>
    <xf numFmtId="165" fontId="14" fillId="4" borderId="33" xfId="1" applyNumberFormat="1" applyFont="1" applyFill="1" applyBorder="1" applyAlignment="1" applyProtection="1">
      <alignment vertical="center"/>
      <protection locked="0"/>
    </xf>
    <xf numFmtId="165" fontId="14" fillId="4" borderId="32" xfId="1" applyNumberFormat="1" applyFont="1" applyFill="1" applyBorder="1" applyAlignment="1" applyProtection="1">
      <alignment horizontal="left" vertical="center" indent="2"/>
      <protection locked="0"/>
    </xf>
    <xf numFmtId="165" fontId="14" fillId="4" borderId="34" xfId="1" applyNumberFormat="1" applyFont="1" applyFill="1" applyBorder="1" applyAlignment="1" applyProtection="1">
      <alignment horizontal="left" vertical="center" indent="2"/>
      <protection locked="0"/>
    </xf>
    <xf numFmtId="165" fontId="14" fillId="4" borderId="35" xfId="1" applyNumberFormat="1" applyFont="1" applyFill="1" applyBorder="1" applyAlignment="1" applyProtection="1">
      <alignment vertical="center"/>
      <protection locked="0"/>
    </xf>
    <xf numFmtId="0" fontId="8" fillId="0" borderId="0" xfId="0" applyFont="1" applyFill="1" applyBorder="1" applyAlignment="1">
      <alignment horizontal="left" vertical="center"/>
    </xf>
    <xf numFmtId="165" fontId="14" fillId="4" borderId="21" xfId="1" applyNumberFormat="1" applyFont="1" applyFill="1" applyBorder="1" applyAlignment="1" applyProtection="1">
      <alignment horizontal="left" vertical="center"/>
      <protection locked="0"/>
    </xf>
    <xf numFmtId="165" fontId="14" fillId="4" borderId="23" xfId="1" applyNumberFormat="1" applyFont="1" applyFill="1" applyBorder="1" applyAlignment="1" applyProtection="1">
      <alignment vertical="center"/>
      <protection locked="0"/>
    </xf>
    <xf numFmtId="164" fontId="5" fillId="0" borderId="0" xfId="0" applyNumberFormat="1" applyFont="1" applyFill="1" applyBorder="1" applyAlignment="1">
      <alignment horizontal="left" vertical="top"/>
    </xf>
    <xf numFmtId="164" fontId="43" fillId="0" borderId="0" xfId="0" applyNumberFormat="1" applyFont="1" applyFill="1" applyBorder="1" applyAlignment="1">
      <alignment horizontal="left" vertical="center" wrapText="1"/>
    </xf>
    <xf numFmtId="0" fontId="43" fillId="0" borderId="0" xfId="0" applyFont="1" applyFill="1" applyBorder="1" applyAlignment="1">
      <alignment horizontal="left" vertical="top"/>
    </xf>
    <xf numFmtId="0" fontId="44" fillId="0" borderId="0" xfId="0" applyFont="1" applyFill="1" applyBorder="1" applyAlignment="1">
      <alignment horizontal="left" vertical="top"/>
    </xf>
    <xf numFmtId="164" fontId="38" fillId="15" borderId="0" xfId="0" applyNumberFormat="1" applyFont="1" applyFill="1" applyBorder="1" applyAlignment="1">
      <alignment horizontal="center" vertical="center"/>
    </xf>
    <xf numFmtId="44" fontId="9" fillId="0" borderId="1" xfId="1" applyNumberFormat="1" applyFont="1" applyFill="1" applyBorder="1" applyAlignment="1">
      <alignment horizontal="left" vertical="center"/>
    </xf>
    <xf numFmtId="44" fontId="30" fillId="0" borderId="3" xfId="0" applyNumberFormat="1" applyFont="1" applyFill="1" applyBorder="1" applyAlignment="1">
      <alignment horizontal="center" vertical="center" wrapText="1"/>
    </xf>
    <xf numFmtId="9" fontId="30" fillId="0" borderId="3" xfId="2" applyFont="1" applyFill="1" applyBorder="1" applyAlignment="1">
      <alignment horizontal="center" vertical="center" wrapText="1"/>
    </xf>
    <xf numFmtId="0" fontId="9" fillId="0" borderId="4" xfId="0" applyFont="1" applyFill="1" applyBorder="1" applyAlignment="1">
      <alignment horizontal="left" vertical="center" wrapText="1"/>
    </xf>
    <xf numFmtId="9" fontId="30" fillId="0" borderId="4" xfId="2" applyFont="1" applyFill="1" applyBorder="1" applyAlignment="1">
      <alignment horizontal="center" vertical="center" wrapText="1"/>
    </xf>
    <xf numFmtId="49" fontId="7" fillId="4" borderId="20" xfId="0" applyNumberFormat="1" applyFont="1" applyFill="1" applyBorder="1" applyAlignment="1" applyProtection="1">
      <alignment horizontal="center" vertical="center" wrapText="1"/>
      <protection locked="0"/>
    </xf>
    <xf numFmtId="49" fontId="47" fillId="6" borderId="0" xfId="0" applyNumberFormat="1" applyFont="1" applyFill="1" applyBorder="1" applyAlignment="1">
      <alignment vertical="center"/>
    </xf>
    <xf numFmtId="0" fontId="48" fillId="0" borderId="0" xfId="3" applyFont="1" applyFill="1" applyBorder="1" applyAlignment="1">
      <alignment horizontal="left" vertical="top"/>
    </xf>
    <xf numFmtId="0" fontId="49" fillId="9" borderId="3" xfId="0" applyFont="1" applyFill="1" applyBorder="1" applyAlignment="1">
      <alignment horizontal="left" vertical="center"/>
    </xf>
    <xf numFmtId="0" fontId="50" fillId="9" borderId="3" xfId="0" applyFont="1" applyFill="1" applyBorder="1" applyAlignment="1">
      <alignment horizontal="left" vertical="top"/>
    </xf>
    <xf numFmtId="0" fontId="50" fillId="9" borderId="3" xfId="0" applyFont="1" applyFill="1" applyBorder="1" applyAlignment="1">
      <alignment horizontal="center" vertical="top"/>
    </xf>
    <xf numFmtId="0" fontId="50" fillId="9" borderId="3" xfId="0" applyFont="1" applyFill="1" applyBorder="1" applyAlignment="1">
      <alignment horizontal="left" vertical="center"/>
    </xf>
    <xf numFmtId="0" fontId="50" fillId="0" borderId="3" xfId="0" applyFont="1" applyFill="1" applyBorder="1" applyAlignment="1">
      <alignment horizontal="left" vertical="center" indent="2"/>
    </xf>
    <xf numFmtId="168" fontId="50" fillId="0" borderId="3" xfId="0" applyNumberFormat="1" applyFont="1" applyFill="1" applyBorder="1" applyAlignment="1">
      <alignment horizontal="center" vertical="center"/>
    </xf>
    <xf numFmtId="0" fontId="50" fillId="0" borderId="3" xfId="0" applyFont="1" applyFill="1" applyBorder="1" applyAlignment="1">
      <alignment horizontal="center" vertical="top"/>
    </xf>
    <xf numFmtId="168" fontId="50" fillId="14" borderId="3" xfId="0" applyNumberFormat="1" applyFont="1" applyFill="1" applyBorder="1" applyAlignment="1">
      <alignment horizontal="center" vertical="center"/>
    </xf>
    <xf numFmtId="168" fontId="50" fillId="13" borderId="3" xfId="0" applyNumberFormat="1" applyFont="1" applyFill="1" applyBorder="1" applyAlignment="1">
      <alignment horizontal="center" vertical="center"/>
    </xf>
    <xf numFmtId="0" fontId="50" fillId="8" borderId="3"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1" fillId="0" borderId="3" xfId="0" applyFont="1" applyFill="1" applyBorder="1" applyAlignment="1">
      <alignment horizontal="left" vertical="center"/>
    </xf>
    <xf numFmtId="0" fontId="50" fillId="0" borderId="3" xfId="0" applyFont="1" applyFill="1" applyBorder="1" applyAlignment="1">
      <alignment horizontal="left" vertical="center" wrapText="1"/>
    </xf>
    <xf numFmtId="168" fontId="50" fillId="4" borderId="3" xfId="0" applyNumberFormat="1" applyFont="1" applyFill="1" applyBorder="1" applyAlignment="1">
      <alignment horizontal="center" vertical="center"/>
    </xf>
    <xf numFmtId="0" fontId="50" fillId="0" borderId="3" xfId="0" applyFont="1" applyFill="1" applyBorder="1" applyAlignment="1">
      <alignment horizontal="left" vertical="center"/>
    </xf>
    <xf numFmtId="0" fontId="50" fillId="9" borderId="3" xfId="0" applyFont="1" applyFill="1" applyBorder="1" applyAlignment="1">
      <alignment horizontal="left" vertical="center" wrapText="1"/>
    </xf>
    <xf numFmtId="168" fontId="50" fillId="9" borderId="3" xfId="0" applyNumberFormat="1" applyFont="1" applyFill="1" applyBorder="1" applyAlignment="1">
      <alignment horizontal="center" vertical="center"/>
    </xf>
    <xf numFmtId="0" fontId="50" fillId="0" borderId="3" xfId="0" applyFont="1" applyFill="1" applyBorder="1" applyAlignment="1">
      <alignment horizontal="left" vertical="center" indent="1"/>
    </xf>
    <xf numFmtId="168" fontId="52" fillId="14" borderId="3" xfId="0" applyNumberFormat="1" applyFont="1" applyFill="1" applyBorder="1" applyAlignment="1">
      <alignment horizontal="center" vertical="center"/>
    </xf>
    <xf numFmtId="168" fontId="52" fillId="4" borderId="3" xfId="0" applyNumberFormat="1" applyFont="1" applyFill="1" applyBorder="1" applyAlignment="1">
      <alignment horizontal="center" vertical="center"/>
    </xf>
    <xf numFmtId="0" fontId="54" fillId="5" borderId="2" xfId="0" applyFont="1" applyFill="1" applyBorder="1" applyAlignment="1">
      <alignment vertical="center" wrapText="1"/>
    </xf>
    <xf numFmtId="0" fontId="54" fillId="5" borderId="1" xfId="0" applyFont="1" applyFill="1" applyBorder="1" applyAlignment="1">
      <alignment horizontal="center" vertical="center" wrapText="1"/>
    </xf>
    <xf numFmtId="168" fontId="55" fillId="14" borderId="3" xfId="0" applyNumberFormat="1" applyFont="1" applyFill="1" applyBorder="1" applyAlignment="1">
      <alignment horizontal="center" vertical="center"/>
    </xf>
    <xf numFmtId="0" fontId="5"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164" fontId="4" fillId="0" borderId="0" xfId="0" applyNumberFormat="1" applyFont="1" applyFill="1" applyBorder="1" applyAlignment="1" applyProtection="1">
      <alignment horizontal="left" vertical="top"/>
    </xf>
    <xf numFmtId="0" fontId="26" fillId="0" borderId="0" xfId="0" applyFont="1" applyFill="1" applyBorder="1" applyAlignment="1" applyProtection="1">
      <alignment horizontal="left" vertical="top"/>
    </xf>
    <xf numFmtId="0" fontId="27" fillId="0" borderId="0" xfId="0" applyFont="1" applyFill="1" applyBorder="1" applyAlignment="1" applyProtection="1">
      <alignment horizontal="left" vertical="top"/>
    </xf>
    <xf numFmtId="0" fontId="28"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7" fillId="0" borderId="0" xfId="0" applyFont="1" applyFill="1" applyBorder="1" applyAlignment="1" applyProtection="1">
      <alignment horizontal="left" vertical="center"/>
    </xf>
    <xf numFmtId="164" fontId="9" fillId="0" borderId="0" xfId="0" applyNumberFormat="1" applyFont="1" applyFill="1" applyBorder="1" applyAlignment="1" applyProtection="1">
      <alignment horizontal="right" vertical="center" wrapText="1"/>
    </xf>
    <xf numFmtId="49" fontId="7"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right" vertical="top"/>
    </xf>
    <xf numFmtId="164" fontId="6" fillId="0" borderId="0" xfId="0" applyNumberFormat="1" applyFont="1" applyFill="1" applyBorder="1" applyAlignment="1" applyProtection="1">
      <alignment horizontal="left" vertical="top"/>
    </xf>
    <xf numFmtId="164" fontId="10" fillId="0" borderId="0" xfId="0" applyNumberFormat="1" applyFont="1" applyFill="1" applyBorder="1" applyAlignment="1" applyProtection="1">
      <alignment horizontal="right" vertical="top"/>
    </xf>
    <xf numFmtId="0" fontId="1" fillId="0" borderId="0" xfId="0" applyFont="1" applyFill="1" applyBorder="1" applyAlignment="1" applyProtection="1">
      <alignment horizontal="left" vertical="top"/>
    </xf>
    <xf numFmtId="0" fontId="8"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wrapText="1"/>
    </xf>
    <xf numFmtId="164" fontId="43"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43" fillId="0" borderId="0" xfId="0" applyFont="1" applyFill="1" applyBorder="1" applyAlignment="1" applyProtection="1">
      <alignment horizontal="left" vertical="top"/>
    </xf>
    <xf numFmtId="0" fontId="9" fillId="0" borderId="4" xfId="0" applyFont="1" applyFill="1" applyBorder="1" applyAlignment="1">
      <alignment horizontal="center" vertical="center" wrapText="1"/>
    </xf>
    <xf numFmtId="0" fontId="14" fillId="0" borderId="0" xfId="0" applyFont="1" applyFill="1" applyBorder="1" applyAlignment="1">
      <alignment horizontal="right" vertical="center"/>
    </xf>
    <xf numFmtId="165" fontId="14" fillId="0" borderId="11" xfId="1" applyNumberFormat="1" applyFont="1" applyFill="1" applyBorder="1" applyAlignment="1">
      <alignment horizontal="right" vertical="center"/>
    </xf>
    <xf numFmtId="165" fontId="14" fillId="0" borderId="13" xfId="1" applyNumberFormat="1" applyFont="1" applyFill="1" applyBorder="1" applyAlignment="1">
      <alignment vertical="center"/>
    </xf>
    <xf numFmtId="44" fontId="14" fillId="0" borderId="16" xfId="1" applyNumberFormat="1" applyFont="1" applyFill="1" applyBorder="1" applyAlignment="1">
      <alignment horizontal="center" vertical="center"/>
    </xf>
    <xf numFmtId="9" fontId="5" fillId="0" borderId="0" xfId="0" applyNumberFormat="1" applyFont="1" applyFill="1" applyBorder="1" applyAlignment="1">
      <alignment horizontal="left" vertical="center"/>
    </xf>
    <xf numFmtId="44" fontId="14" fillId="0" borderId="3" xfId="1" applyNumberFormat="1" applyFont="1" applyFill="1" applyBorder="1" applyAlignment="1">
      <alignment horizontal="center" vertical="center"/>
    </xf>
    <xf numFmtId="165" fontId="14" fillId="0" borderId="18" xfId="1" applyNumberFormat="1" applyFont="1" applyFill="1" applyBorder="1" applyAlignment="1">
      <alignment horizontal="right" vertical="center"/>
    </xf>
    <xf numFmtId="165" fontId="14" fillId="0" borderId="15" xfId="1" applyNumberFormat="1" applyFont="1" applyFill="1" applyBorder="1" applyAlignment="1">
      <alignment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7" fillId="4" borderId="21" xfId="0" applyFont="1" applyFill="1" applyBorder="1" applyAlignment="1" applyProtection="1">
      <alignment horizontal="left" vertical="center"/>
      <protection locked="0"/>
    </xf>
    <xf numFmtId="0" fontId="7" fillId="4" borderId="22" xfId="0" applyFont="1" applyFill="1" applyBorder="1" applyAlignment="1" applyProtection="1">
      <alignment horizontal="left" vertical="center"/>
      <protection locked="0"/>
    </xf>
    <xf numFmtId="0" fontId="14" fillId="4" borderId="21" xfId="0" applyFont="1" applyFill="1" applyBorder="1" applyAlignment="1" applyProtection="1">
      <alignment horizontal="center" vertical="top"/>
      <protection locked="0"/>
    </xf>
    <xf numFmtId="0" fontId="9" fillId="4" borderId="23" xfId="0" applyFont="1" applyFill="1" applyBorder="1" applyAlignment="1" applyProtection="1">
      <alignment horizontal="center" vertical="top"/>
      <protection locked="0"/>
    </xf>
    <xf numFmtId="0" fontId="7" fillId="4" borderId="23" xfId="0" applyFont="1" applyFill="1" applyBorder="1" applyAlignment="1" applyProtection="1">
      <alignment horizontal="left" vertical="center"/>
      <protection locked="0"/>
    </xf>
    <xf numFmtId="0" fontId="9" fillId="4" borderId="22" xfId="0" applyFont="1" applyFill="1" applyBorder="1" applyAlignment="1" applyProtection="1">
      <alignment horizontal="center" vertical="top"/>
      <protection locked="0"/>
    </xf>
    <xf numFmtId="3" fontId="7" fillId="4" borderId="21" xfId="0" applyNumberFormat="1" applyFont="1" applyFill="1" applyBorder="1" applyAlignment="1" applyProtection="1">
      <alignment horizontal="left" vertical="center"/>
      <protection locked="0"/>
    </xf>
    <xf numFmtId="3" fontId="7" fillId="4" borderId="22" xfId="0" applyNumberFormat="1" applyFont="1" applyFill="1" applyBorder="1" applyAlignment="1" applyProtection="1">
      <alignment horizontal="left" vertical="center"/>
      <protection locked="0"/>
    </xf>
    <xf numFmtId="3" fontId="7" fillId="4" borderId="23" xfId="0" applyNumberFormat="1" applyFont="1" applyFill="1" applyBorder="1" applyAlignment="1" applyProtection="1">
      <alignment horizontal="left" vertical="center"/>
      <protection locked="0"/>
    </xf>
    <xf numFmtId="0" fontId="7" fillId="4" borderId="21" xfId="0" applyFont="1" applyFill="1" applyBorder="1" applyAlignment="1" applyProtection="1">
      <alignment horizontal="left" vertical="top"/>
      <protection locked="0"/>
    </xf>
    <xf numFmtId="0" fontId="7" fillId="4" borderId="22" xfId="0" applyFont="1" applyFill="1" applyBorder="1" applyAlignment="1" applyProtection="1">
      <alignment horizontal="left" vertical="top"/>
      <protection locked="0"/>
    </xf>
    <xf numFmtId="0" fontId="33" fillId="0" borderId="0" xfId="3" applyFont="1" applyFill="1" applyBorder="1" applyAlignment="1">
      <alignment horizontal="left" vertical="top"/>
    </xf>
    <xf numFmtId="0" fontId="23" fillId="7" borderId="0" xfId="0" applyFont="1" applyFill="1" applyBorder="1" applyAlignment="1">
      <alignment horizontal="center" vertical="center" wrapText="1"/>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0" xfId="0" applyFont="1" applyFill="1" applyBorder="1" applyAlignment="1">
      <alignment horizontal="left" vertical="center"/>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26" xfId="0" applyFont="1" applyFill="1" applyBorder="1" applyAlignment="1" applyProtection="1">
      <alignment horizontal="left" vertical="center" wrapText="1"/>
      <protection locked="0"/>
    </xf>
    <xf numFmtId="0" fontId="9" fillId="0" borderId="0" xfId="0" applyFont="1" applyFill="1" applyBorder="1" applyAlignment="1">
      <alignment horizontal="left" vertical="center" wrapText="1"/>
    </xf>
    <xf numFmtId="0" fontId="7" fillId="4" borderId="24" xfId="0" applyFont="1" applyFill="1" applyBorder="1" applyAlignment="1" applyProtection="1">
      <alignment horizontal="left" vertical="center"/>
      <protection locked="0"/>
    </xf>
    <xf numFmtId="0" fontId="7" fillId="4" borderId="25" xfId="0" applyFont="1" applyFill="1" applyBorder="1" applyAlignment="1" applyProtection="1">
      <alignment horizontal="left" vertical="center"/>
      <protection locked="0"/>
    </xf>
    <xf numFmtId="0" fontId="7" fillId="4" borderId="26" xfId="0" applyFont="1" applyFill="1" applyBorder="1" applyAlignment="1" applyProtection="1">
      <alignment horizontal="left" vertical="center"/>
      <protection locked="0"/>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left" vertical="top"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19" xfId="0" applyFont="1" applyFill="1" applyBorder="1" applyAlignment="1">
      <alignment horizontal="left" vertical="center"/>
    </xf>
    <xf numFmtId="0" fontId="15" fillId="0" borderId="0" xfId="0" applyFont="1" applyFill="1" applyBorder="1" applyAlignment="1">
      <alignment horizontal="left" vertical="center" wrapText="1"/>
    </xf>
    <xf numFmtId="0" fontId="14" fillId="0" borderId="11" xfId="0" applyFont="1" applyFill="1" applyBorder="1" applyAlignment="1">
      <alignment horizontal="right" vertical="center"/>
    </xf>
    <xf numFmtId="0" fontId="14" fillId="0" borderId="12" xfId="0" applyFont="1" applyFill="1" applyBorder="1" applyAlignment="1">
      <alignment horizontal="right" vertical="center"/>
    </xf>
    <xf numFmtId="9" fontId="9" fillId="0" borderId="4"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9" fontId="9" fillId="0" borderId="4" xfId="0" applyNumberFormat="1" applyFont="1" applyFill="1" applyBorder="1" applyAlignment="1">
      <alignment horizontal="center" vertical="center"/>
    </xf>
    <xf numFmtId="9" fontId="9" fillId="0" borderId="1" xfId="0" applyNumberFormat="1" applyFont="1" applyFill="1" applyBorder="1" applyAlignment="1">
      <alignment horizontal="center" vertical="center"/>
    </xf>
    <xf numFmtId="44" fontId="14" fillId="0" borderId="15" xfId="1" applyNumberFormat="1" applyFont="1" applyFill="1" applyBorder="1" applyAlignment="1">
      <alignment horizontal="center" vertical="center"/>
    </xf>
    <xf numFmtId="44" fontId="14" fillId="0" borderId="16" xfId="1" applyNumberFormat="1" applyFont="1" applyFill="1" applyBorder="1" applyAlignment="1">
      <alignment horizontal="center" vertical="center"/>
    </xf>
    <xf numFmtId="44" fontId="14" fillId="0" borderId="17" xfId="1" applyNumberFormat="1" applyFont="1" applyFill="1" applyBorder="1" applyAlignment="1">
      <alignment horizontal="center" vertical="center"/>
    </xf>
    <xf numFmtId="0" fontId="14" fillId="0" borderId="0" xfId="0" applyFont="1" applyFill="1" applyBorder="1" applyAlignment="1">
      <alignment horizontal="right" vertical="center"/>
    </xf>
    <xf numFmtId="0" fontId="19" fillId="5" borderId="1" xfId="0" applyFont="1" applyFill="1" applyBorder="1" applyAlignment="1">
      <alignment horizontal="center" vertical="center" wrapText="1"/>
    </xf>
    <xf numFmtId="166" fontId="9" fillId="0" borderId="5" xfId="0" applyNumberFormat="1" applyFont="1" applyFill="1" applyBorder="1" applyAlignment="1">
      <alignment horizontal="center" vertical="center"/>
    </xf>
    <xf numFmtId="44" fontId="14" fillId="0" borderId="18" xfId="1" applyNumberFormat="1" applyFont="1" applyFill="1" applyBorder="1" applyAlignment="1">
      <alignment horizontal="center" vertical="center"/>
    </xf>
    <xf numFmtId="44" fontId="14" fillId="0" borderId="1" xfId="1" applyNumberFormat="1" applyFont="1" applyFill="1" applyBorder="1" applyAlignment="1">
      <alignment horizontal="center" vertical="center"/>
    </xf>
    <xf numFmtId="166" fontId="9" fillId="4" borderId="21" xfId="0" applyNumberFormat="1" applyFont="1" applyFill="1" applyBorder="1" applyAlignment="1" applyProtection="1">
      <alignment horizontal="center" vertical="center"/>
      <protection locked="0"/>
    </xf>
    <xf numFmtId="166" fontId="9" fillId="4" borderId="23" xfId="0" applyNumberFormat="1" applyFont="1" applyFill="1" applyBorder="1" applyAlignment="1" applyProtection="1">
      <alignment horizontal="center" vertical="center"/>
      <protection locked="0"/>
    </xf>
    <xf numFmtId="9" fontId="14" fillId="0" borderId="12" xfId="2" applyFont="1" applyFill="1" applyBorder="1" applyAlignment="1">
      <alignment horizontal="center" vertical="center"/>
    </xf>
    <xf numFmtId="9" fontId="9" fillId="4" borderId="21" xfId="0" applyNumberFormat="1" applyFont="1" applyFill="1" applyBorder="1" applyAlignment="1" applyProtection="1">
      <alignment horizontal="center" vertical="center"/>
      <protection locked="0"/>
    </xf>
    <xf numFmtId="9" fontId="9" fillId="4" borderId="23" xfId="0" applyNumberFormat="1" applyFont="1" applyFill="1" applyBorder="1" applyAlignment="1" applyProtection="1">
      <alignment horizontal="center" vertical="center"/>
      <protection locked="0"/>
    </xf>
    <xf numFmtId="166" fontId="9" fillId="0" borderId="18" xfId="0" applyNumberFormat="1" applyFont="1" applyFill="1" applyBorder="1" applyAlignment="1">
      <alignment horizontal="center" vertical="center"/>
    </xf>
    <xf numFmtId="167" fontId="9" fillId="0" borderId="19" xfId="0" applyNumberFormat="1" applyFont="1" applyFill="1" applyBorder="1" applyAlignment="1">
      <alignment horizontal="center" vertical="center"/>
    </xf>
    <xf numFmtId="0" fontId="9" fillId="0" borderId="8" xfId="0" applyFont="1" applyBorder="1" applyAlignment="1" applyProtection="1">
      <alignment horizontal="center" vertical="center"/>
    </xf>
    <xf numFmtId="0" fontId="9" fillId="0" borderId="10" xfId="0" applyFont="1" applyBorder="1" applyAlignment="1" applyProtection="1">
      <alignment horizontal="center" vertical="center"/>
    </xf>
    <xf numFmtId="0" fontId="23" fillId="7"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7" fillId="4" borderId="1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xf>
    <xf numFmtId="0" fontId="39" fillId="0" borderId="0" xfId="3" applyFont="1" applyFill="1" applyBorder="1" applyAlignment="1" applyProtection="1">
      <alignment horizontal="center" vertical="top"/>
    </xf>
    <xf numFmtId="0" fontId="42" fillId="0" borderId="0" xfId="3" applyFont="1" applyFill="1" applyBorder="1" applyAlignment="1" applyProtection="1">
      <alignment horizontal="center" vertical="top"/>
    </xf>
    <xf numFmtId="0" fontId="35" fillId="0" borderId="0" xfId="3" applyFont="1" applyFill="1" applyBorder="1" applyAlignment="1" applyProtection="1">
      <alignment horizontal="center" vertical="top"/>
    </xf>
    <xf numFmtId="0" fontId="32" fillId="0" borderId="0" xfId="3" applyFill="1" applyBorder="1" applyAlignment="1" applyProtection="1">
      <alignment horizontal="center" vertical="top"/>
    </xf>
    <xf numFmtId="0" fontId="15" fillId="0" borderId="0" xfId="0" applyFont="1" applyFill="1" applyBorder="1" applyAlignment="1" applyProtection="1">
      <alignment horizontal="left" vertical="top" wrapText="1"/>
    </xf>
    <xf numFmtId="0" fontId="23" fillId="8" borderId="13" xfId="0" applyFont="1" applyFill="1" applyBorder="1" applyAlignment="1">
      <alignment horizontal="center" vertical="center" wrapText="1"/>
    </xf>
    <xf numFmtId="0" fontId="23" fillId="8" borderId="0"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9" fillId="0" borderId="13" xfId="0" applyFont="1" applyFill="1" applyBorder="1" applyAlignment="1">
      <alignment horizontal="left" vertical="center" wrapText="1" indent="2"/>
    </xf>
    <xf numFmtId="0" fontId="9" fillId="0" borderId="0" xfId="0" applyFont="1" applyFill="1" applyBorder="1" applyAlignment="1">
      <alignment horizontal="left" vertical="center" wrapText="1" indent="2"/>
    </xf>
    <xf numFmtId="0" fontId="19" fillId="7" borderId="7" xfId="0" applyFont="1" applyFill="1" applyBorder="1" applyAlignment="1">
      <alignment horizontal="left" vertical="center" wrapText="1" indent="1"/>
    </xf>
    <xf numFmtId="0" fontId="19" fillId="7" borderId="14" xfId="0" applyFont="1" applyFill="1" applyBorder="1" applyAlignment="1">
      <alignment horizontal="left" vertical="center" wrapText="1" indent="1"/>
    </xf>
    <xf numFmtId="0" fontId="19" fillId="7" borderId="6" xfId="0" applyFont="1" applyFill="1" applyBorder="1" applyAlignment="1">
      <alignment horizontal="left" vertical="center" wrapText="1" indent="1"/>
    </xf>
    <xf numFmtId="0" fontId="9" fillId="0" borderId="13" xfId="0" applyFont="1" applyFill="1" applyBorder="1" applyAlignment="1">
      <alignment horizontal="left" vertical="center" wrapText="1" indent="3"/>
    </xf>
    <xf numFmtId="0" fontId="9" fillId="0" borderId="0" xfId="0" applyFont="1" applyFill="1" applyBorder="1" applyAlignment="1">
      <alignment horizontal="left" vertical="center" wrapText="1" indent="3"/>
    </xf>
    <xf numFmtId="0" fontId="9" fillId="0" borderId="11" xfId="0" applyFont="1" applyFill="1" applyBorder="1" applyAlignment="1">
      <alignment horizontal="left" vertical="center" wrapText="1" indent="3"/>
    </xf>
    <xf numFmtId="0" fontId="30" fillId="9" borderId="2" xfId="0" applyFont="1" applyFill="1" applyBorder="1" applyAlignment="1">
      <alignment horizontal="left" vertical="center" wrapText="1" indent="1"/>
    </xf>
    <xf numFmtId="0" fontId="30" fillId="9" borderId="3" xfId="0" applyFont="1" applyFill="1" applyBorder="1" applyAlignment="1">
      <alignment horizontal="left" vertical="center" wrapText="1" indent="1"/>
    </xf>
    <xf numFmtId="0" fontId="9" fillId="0" borderId="7" xfId="0" applyFont="1" applyFill="1" applyBorder="1" applyAlignment="1">
      <alignment horizontal="left" vertical="center" wrapText="1" indent="3"/>
    </xf>
    <xf numFmtId="0" fontId="9" fillId="0" borderId="14" xfId="0" applyFont="1" applyFill="1" applyBorder="1" applyAlignment="1">
      <alignment horizontal="left" vertical="center" wrapText="1" indent="3"/>
    </xf>
    <xf numFmtId="0" fontId="9" fillId="0" borderId="6" xfId="0" applyFont="1" applyFill="1" applyBorder="1" applyAlignment="1">
      <alignment horizontal="left" vertical="center" wrapText="1" indent="3"/>
    </xf>
    <xf numFmtId="0" fontId="9" fillId="0" borderId="2" xfId="0" applyFont="1" applyFill="1" applyBorder="1" applyAlignment="1">
      <alignment horizontal="left" vertical="center" wrapText="1" indent="2"/>
    </xf>
    <xf numFmtId="0" fontId="9" fillId="0" borderId="3" xfId="0" applyFont="1" applyFill="1" applyBorder="1" applyAlignment="1">
      <alignment horizontal="left" vertical="center" wrapText="1" indent="2"/>
    </xf>
    <xf numFmtId="0" fontId="23" fillId="8" borderId="2"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50" fillId="6" borderId="0" xfId="0" applyFont="1" applyFill="1" applyBorder="1" applyAlignment="1">
      <alignment horizontal="left" vertical="center" wrapText="1"/>
    </xf>
    <xf numFmtId="0" fontId="23" fillId="4" borderId="13"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9" fillId="0" borderId="15" xfId="0" applyFont="1" applyFill="1" applyBorder="1" applyAlignment="1">
      <alignment horizontal="left" vertical="center" wrapText="1" indent="3"/>
    </xf>
    <xf numFmtId="0" fontId="9" fillId="0" borderId="16" xfId="0" applyFont="1" applyFill="1" applyBorder="1" applyAlignment="1">
      <alignment horizontal="left" vertical="center" wrapText="1" indent="3"/>
    </xf>
    <xf numFmtId="0" fontId="9" fillId="0" borderId="17" xfId="0" applyFont="1" applyFill="1" applyBorder="1" applyAlignment="1">
      <alignment horizontal="left" vertical="center" wrapText="1" indent="3"/>
    </xf>
    <xf numFmtId="0" fontId="50" fillId="11" borderId="3" xfId="0" applyFont="1" applyFill="1" applyBorder="1" applyAlignment="1">
      <alignment horizontal="left" vertical="center" wrapText="1"/>
    </xf>
    <xf numFmtId="0" fontId="50" fillId="12" borderId="3" xfId="0" applyFont="1" applyFill="1" applyBorder="1" applyAlignment="1">
      <alignment horizontal="left" vertical="center" wrapText="1"/>
    </xf>
    <xf numFmtId="0" fontId="53" fillId="6" borderId="0" xfId="0" applyFont="1" applyFill="1" applyBorder="1" applyAlignment="1">
      <alignment horizontal="left" vertical="top" wrapText="1"/>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0" fillId="8" borderId="16" xfId="0" applyFont="1" applyFill="1" applyBorder="1" applyAlignment="1">
      <alignment horizontal="left" vertical="center" wrapText="1"/>
    </xf>
    <xf numFmtId="44" fontId="9" fillId="0" borderId="4" xfId="0" applyNumberFormat="1" applyFont="1" applyFill="1" applyBorder="1" applyAlignment="1">
      <alignment horizontal="center" vertical="center" wrapText="1"/>
    </xf>
    <xf numFmtId="44" fontId="11" fillId="10" borderId="4" xfId="0" applyNumberFormat="1" applyFont="1" applyFill="1" applyBorder="1" applyAlignment="1">
      <alignment horizontal="right" vertical="center" wrapText="1" indent="2"/>
    </xf>
    <xf numFmtId="44" fontId="9" fillId="9" borderId="4" xfId="0" applyNumberFormat="1" applyFont="1" applyFill="1" applyBorder="1" applyAlignment="1">
      <alignment horizontal="center" vertical="center" wrapText="1"/>
    </xf>
    <xf numFmtId="37" fontId="9" fillId="9" borderId="4" xfId="0" applyNumberFormat="1" applyFont="1" applyFill="1" applyBorder="1" applyAlignment="1">
      <alignment horizontal="right" vertical="center" wrapText="1" indent="2"/>
    </xf>
    <xf numFmtId="0" fontId="19" fillId="7" borderId="5" xfId="0" applyFont="1" applyFill="1" applyBorder="1" applyAlignment="1">
      <alignment horizontal="center" vertical="center" wrapText="1"/>
    </xf>
    <xf numFmtId="0" fontId="19" fillId="4" borderId="36" xfId="0" applyFont="1" applyFill="1" applyBorder="1" applyAlignment="1" applyProtection="1">
      <alignment horizontal="center" vertical="center" wrapText="1"/>
      <protection locked="0"/>
    </xf>
    <xf numFmtId="0" fontId="19" fillId="4" borderId="37"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left" vertical="top"/>
      <protection locked="0"/>
    </xf>
    <xf numFmtId="44" fontId="9" fillId="4" borderId="37" xfId="0" applyNumberFormat="1" applyFont="1" applyFill="1" applyBorder="1" applyAlignment="1" applyProtection="1">
      <alignment horizontal="center" vertical="center" wrapText="1"/>
      <protection locked="0"/>
    </xf>
    <xf numFmtId="44" fontId="11" fillId="4" borderId="37" xfId="0" applyNumberFormat="1" applyFont="1" applyFill="1" applyBorder="1" applyAlignment="1" applyProtection="1">
      <alignment horizontal="right" vertical="center" wrapText="1" indent="2"/>
      <protection locked="0"/>
    </xf>
    <xf numFmtId="0" fontId="5" fillId="0" borderId="39" xfId="0" applyFont="1" applyFill="1" applyBorder="1" applyAlignment="1" applyProtection="1">
      <alignment horizontal="left" vertical="top"/>
      <protection locked="0"/>
    </xf>
    <xf numFmtId="37" fontId="9" fillId="4" borderId="37" xfId="0" applyNumberFormat="1" applyFont="1" applyFill="1" applyBorder="1" applyAlignment="1" applyProtection="1">
      <alignment horizontal="right" vertical="center" wrapText="1" indent="2"/>
      <protection locked="0"/>
    </xf>
    <xf numFmtId="0" fontId="9" fillId="4" borderId="37" xfId="0" applyFont="1" applyFill="1" applyBorder="1" applyAlignment="1" applyProtection="1">
      <alignment horizontal="center" vertical="center" wrapText="1"/>
      <protection locked="0"/>
    </xf>
    <xf numFmtId="0" fontId="9" fillId="4" borderId="37" xfId="0" applyFont="1" applyFill="1" applyBorder="1" applyAlignment="1" applyProtection="1">
      <alignment horizontal="left" vertical="center" wrapText="1"/>
      <protection locked="0"/>
    </xf>
    <xf numFmtId="14" fontId="9" fillId="4" borderId="40" xfId="0" applyNumberFormat="1" applyFont="1" applyFill="1" applyBorder="1" applyAlignment="1" applyProtection="1">
      <alignment horizontal="left" vertical="center" wrapText="1"/>
      <protection locked="0"/>
    </xf>
    <xf numFmtId="14" fontId="9" fillId="4" borderId="37" xfId="0" applyNumberFormat="1" applyFont="1" applyFill="1" applyBorder="1" applyAlignment="1" applyProtection="1">
      <alignment horizontal="center" vertical="center" wrapText="1"/>
      <protection locked="0"/>
    </xf>
  </cellXfs>
  <cellStyles count="4">
    <cellStyle name="Lien hypertexte" xfId="3" builtinId="8"/>
    <cellStyle name="Monétaire" xfId="1" builtinId="4"/>
    <cellStyle name="Normal" xfId="0" builtinId="0"/>
    <cellStyle name="Pourcentage" xfId="2" builtinId="5"/>
  </cellStyles>
  <dxfs count="23">
    <dxf>
      <font>
        <color theme="1"/>
      </font>
    </dxf>
    <dxf>
      <font>
        <color theme="0"/>
      </font>
      <fill>
        <patternFill patternType="solid">
          <fgColor theme="0"/>
          <bgColor theme="0"/>
        </patternFill>
      </fill>
      <border>
        <left style="thin">
          <color theme="0"/>
        </left>
        <right style="thin">
          <color theme="0"/>
        </right>
        <top style="thin">
          <color theme="0"/>
        </top>
        <bottom style="thin">
          <color theme="0"/>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theme="0" tint="-0.24994659260841701"/>
        </left>
        <right style="thin">
          <color theme="0" tint="-0.24994659260841701"/>
        </right>
        <top style="thin">
          <color theme="0" tint="-0.24994659260841701"/>
        </top>
        <bottom style="thin">
          <color theme="0" tint="-0.2499465926084170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0000"/>
        </patternFill>
      </fill>
    </dxf>
    <dxf>
      <fill>
        <patternFill>
          <bgColor rgb="FFFF0000"/>
        </patternFill>
      </fill>
    </dxf>
    <dxf>
      <fill>
        <patternFill>
          <bgColor rgb="FFFF0000"/>
        </patternFill>
      </fill>
    </dxf>
    <dxf>
      <font>
        <color theme="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fgColor theme="0"/>
          <bgColor theme="0"/>
        </patternFill>
      </fill>
    </dxf>
    <dxf>
      <fill>
        <patternFill>
          <bgColor rgb="FFFF0000"/>
        </patternFill>
      </fill>
    </dxf>
  </dxfs>
  <tableStyles count="0" defaultTableStyle="TableStyleMedium9" defaultPivotStyle="PivotStyleLight16"/>
  <colors>
    <mruColors>
      <color rgb="FFD0D3D4"/>
      <color rgb="FF002855"/>
      <color rgb="FFA2AAAD"/>
      <color rgb="FFF5CF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101202</xdr:colOff>
      <xdr:row>1</xdr:row>
      <xdr:rowOff>6349</xdr:rowOff>
    </xdr:from>
    <xdr:to>
      <xdr:col>8</xdr:col>
      <xdr:colOff>773552</xdr:colOff>
      <xdr:row>3</xdr:row>
      <xdr:rowOff>168985</xdr:rowOff>
    </xdr:to>
    <xdr:pic>
      <xdr:nvPicPr>
        <xdr:cNvPr id="2" name="Image 1" descr="https://www.energir.com/~/media/Files/Corporatif/Logos/Energir_2C_PNG.png">
          <a:extLst>
            <a:ext uri="{FF2B5EF4-FFF2-40B4-BE49-F238E27FC236}">
              <a16:creationId xmlns:a16="http://schemas.microsoft.com/office/drawing/2014/main" id="{8BF36740-91B7-4402-8FA4-002C8BE39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6577" y="139699"/>
          <a:ext cx="1472450" cy="543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75197</xdr:colOff>
      <xdr:row>1</xdr:row>
      <xdr:rowOff>2700</xdr:rowOff>
    </xdr:from>
    <xdr:to>
      <xdr:col>8</xdr:col>
      <xdr:colOff>747548</xdr:colOff>
      <xdr:row>3</xdr:row>
      <xdr:rowOff>165336</xdr:rowOff>
    </xdr:to>
    <xdr:pic>
      <xdr:nvPicPr>
        <xdr:cNvPr id="2" name="Image 1" descr="https://www.energir.com/~/media/Files/Corporatif/Logos/Energir_2C_PNG.png">
          <a:extLst>
            <a:ext uri="{FF2B5EF4-FFF2-40B4-BE49-F238E27FC236}">
              <a16:creationId xmlns:a16="http://schemas.microsoft.com/office/drawing/2014/main" id="{F3AE4B55-C5E5-4555-B502-018A46228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3105" y="138055"/>
          <a:ext cx="1474456" cy="543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108857</xdr:colOff>
      <xdr:row>1</xdr:row>
      <xdr:rowOff>4396</xdr:rowOff>
    </xdr:from>
    <xdr:to>
      <xdr:col>8</xdr:col>
      <xdr:colOff>781207</xdr:colOff>
      <xdr:row>3</xdr:row>
      <xdr:rowOff>167032</xdr:rowOff>
    </xdr:to>
    <xdr:pic>
      <xdr:nvPicPr>
        <xdr:cNvPr id="2" name="Image 1" descr="https://www.energir.com/~/media/Files/Corporatif/Logos/Energir_2C_PNG.png">
          <a:extLst>
            <a:ext uri="{FF2B5EF4-FFF2-40B4-BE49-F238E27FC236}">
              <a16:creationId xmlns:a16="http://schemas.microsoft.com/office/drawing/2014/main" id="{B4AEC139-AF4D-4212-98CF-D9FBD81299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2871" y="140467"/>
          <a:ext cx="1472450" cy="543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119673</xdr:colOff>
      <xdr:row>1</xdr:row>
      <xdr:rowOff>6350</xdr:rowOff>
    </xdr:from>
    <xdr:to>
      <xdr:col>8</xdr:col>
      <xdr:colOff>798129</xdr:colOff>
      <xdr:row>3</xdr:row>
      <xdr:rowOff>159461</xdr:rowOff>
    </xdr:to>
    <xdr:pic>
      <xdr:nvPicPr>
        <xdr:cNvPr id="2" name="Image 1" descr="https://www.energir.com/~/media/Files/Corporatif/Logos/Energir_2C_PNG.png">
          <a:extLst>
            <a:ext uri="{FF2B5EF4-FFF2-40B4-BE49-F238E27FC236}">
              <a16:creationId xmlns:a16="http://schemas.microsoft.com/office/drawing/2014/main" id="{0444BFE7-7F7E-45BD-A3EE-6F8B2C339F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28223" y="139700"/>
          <a:ext cx="1478556" cy="534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119673</xdr:colOff>
      <xdr:row>1</xdr:row>
      <xdr:rowOff>6350</xdr:rowOff>
    </xdr:from>
    <xdr:to>
      <xdr:col>8</xdr:col>
      <xdr:colOff>798129</xdr:colOff>
      <xdr:row>3</xdr:row>
      <xdr:rowOff>159461</xdr:rowOff>
    </xdr:to>
    <xdr:pic>
      <xdr:nvPicPr>
        <xdr:cNvPr id="2" name="Image 1" descr="https://www.energir.com/~/media/Files/Corporatif/Logos/Energir_2C_PNG.png">
          <a:extLst>
            <a:ext uri="{FF2B5EF4-FFF2-40B4-BE49-F238E27FC236}">
              <a16:creationId xmlns:a16="http://schemas.microsoft.com/office/drawing/2014/main" id="{A0995ED8-375C-4C6E-B437-74977ED31B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25048" y="139700"/>
          <a:ext cx="1478556" cy="534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1">
  <a:themeElements>
    <a:clrScheme name="Énergir">
      <a:dk1>
        <a:srgbClr val="002855"/>
      </a:dk1>
      <a:lt1>
        <a:sysClr val="window" lastClr="FFFFFF"/>
      </a:lt1>
      <a:dk2>
        <a:srgbClr val="002855"/>
      </a:dk2>
      <a:lt2>
        <a:srgbClr val="FFFFFF"/>
      </a:lt2>
      <a:accent1>
        <a:srgbClr val="009FDF"/>
      </a:accent1>
      <a:accent2>
        <a:srgbClr val="A2AAAD"/>
      </a:accent2>
      <a:accent3>
        <a:srgbClr val="D0D3D4"/>
      </a:accent3>
      <a:accent4>
        <a:srgbClr val="7BA6DE"/>
      </a:accent4>
      <a:accent5>
        <a:srgbClr val="505759"/>
      </a:accent5>
      <a:accent6>
        <a:srgbClr val="00A376"/>
      </a:accent6>
      <a:hlink>
        <a:srgbClr val="002855"/>
      </a:hlink>
      <a:folHlink>
        <a:srgbClr val="00285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tatcan.gc.ca/fra/concepts/industrie" TargetMode="External"/><Relationship Id="rId1" Type="http://schemas.openxmlformats.org/officeDocument/2006/relationships/hyperlink" Target="http://www.registreentreprises.gouv.qc.ca/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efficaciteenergetique@energir.com" TargetMode="External"/><Relationship Id="rId1" Type="http://schemas.openxmlformats.org/officeDocument/2006/relationships/hyperlink" Target="mailto:efficaciteenergetique@energir.com"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Repertoires%20communs/PGE&#201;/PE&#201;/Processus_admin_&#201;tude_Aide_Autres_programmes%20PGE&#201;/Proc&#233;dures%20et%20Aides-m&#233;moires_CRM/PE222_SGE_Industrie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9"/>
  <sheetViews>
    <sheetView showGridLines="0" tabSelected="1" view="pageBreakPreview" zoomScaleNormal="100" zoomScaleSheetLayoutView="100" workbookViewId="0">
      <selection activeCell="D6" sqref="D6:F6"/>
    </sheetView>
  </sheetViews>
  <sheetFormatPr baseColWidth="10" defaultColWidth="9.33203125" defaultRowHeight="12.75" x14ac:dyDescent="0.2"/>
  <cols>
    <col min="1" max="1" width="1.83203125" style="1" customWidth="1"/>
    <col min="2" max="8" width="14" style="1" customWidth="1"/>
    <col min="9" max="9" width="14" style="5" customWidth="1"/>
    <col min="10" max="10" width="1.83203125" style="5" customWidth="1"/>
    <col min="11" max="16384" width="9.33203125" style="1"/>
  </cols>
  <sheetData>
    <row r="1" spans="2:11" ht="10.5" customHeight="1" x14ac:dyDescent="0.2">
      <c r="C1" s="2"/>
      <c r="D1" s="2"/>
      <c r="E1" s="2"/>
      <c r="F1" s="2"/>
      <c r="G1" s="2"/>
      <c r="H1" s="3"/>
      <c r="I1" s="2"/>
      <c r="J1" s="2"/>
    </row>
    <row r="2" spans="2:11" ht="15" customHeight="1" x14ac:dyDescent="0.2">
      <c r="B2" s="31" t="s">
        <v>89</v>
      </c>
      <c r="F2" s="2"/>
      <c r="G2" s="2"/>
      <c r="H2" s="3"/>
      <c r="I2" s="2"/>
      <c r="J2" s="2"/>
    </row>
    <row r="3" spans="2:11" ht="15" customHeight="1" thickBot="1" x14ac:dyDescent="0.25">
      <c r="B3" s="32" t="s">
        <v>90</v>
      </c>
      <c r="F3" s="2"/>
      <c r="G3" s="2"/>
      <c r="H3" s="3"/>
      <c r="I3" s="2"/>
      <c r="J3" s="2"/>
    </row>
    <row r="4" spans="2:11" ht="15" customHeight="1" thickBot="1" x14ac:dyDescent="0.25">
      <c r="B4" s="33" t="s">
        <v>91</v>
      </c>
      <c r="F4" s="152" t="s">
        <v>242</v>
      </c>
      <c r="G4" s="153"/>
      <c r="H4" s="3"/>
      <c r="I4" s="2"/>
      <c r="J4" s="2"/>
    </row>
    <row r="5" spans="2:11" ht="7.5" customHeight="1" thickBot="1" x14ac:dyDescent="0.25">
      <c r="D5" s="7"/>
      <c r="J5" s="1"/>
    </row>
    <row r="6" spans="2:11" ht="15.95" customHeight="1" thickBot="1" x14ac:dyDescent="0.25">
      <c r="B6" s="8" t="s">
        <v>67</v>
      </c>
      <c r="D6" s="167" t="s">
        <v>258</v>
      </c>
      <c r="E6" s="168"/>
      <c r="F6" s="169"/>
      <c r="G6" s="86" t="s">
        <v>251</v>
      </c>
      <c r="H6" s="64" t="s">
        <v>5</v>
      </c>
      <c r="I6" s="92" t="s">
        <v>68</v>
      </c>
      <c r="J6" s="82"/>
      <c r="K6" s="82"/>
    </row>
    <row r="7" spans="2:11" ht="9.9499999999999993" customHeight="1" x14ac:dyDescent="0.2">
      <c r="B7" s="7"/>
      <c r="C7" s="7"/>
      <c r="D7" s="7"/>
      <c r="E7" s="7"/>
      <c r="F7" s="11"/>
      <c r="G7" s="7"/>
      <c r="H7" s="9"/>
      <c r="I7" s="12" t="s">
        <v>260</v>
      </c>
      <c r="J7" s="83"/>
    </row>
    <row r="8" spans="2:11" ht="16.5" customHeight="1" x14ac:dyDescent="0.2">
      <c r="B8" s="166" t="s">
        <v>62</v>
      </c>
      <c r="C8" s="166"/>
      <c r="D8" s="166"/>
      <c r="E8" s="166"/>
      <c r="F8" s="166"/>
      <c r="G8" s="166"/>
      <c r="H8" s="166"/>
      <c r="I8" s="166"/>
      <c r="J8" s="83"/>
    </row>
    <row r="9" spans="2:11" s="6" customFormat="1" ht="6.75" customHeight="1" x14ac:dyDescent="0.2">
      <c r="B9" s="22"/>
      <c r="C9" s="18"/>
      <c r="D9" s="18"/>
      <c r="E9" s="18"/>
      <c r="F9" s="18"/>
      <c r="G9" s="18"/>
      <c r="H9" s="18"/>
      <c r="I9" s="18"/>
      <c r="J9" s="83"/>
    </row>
    <row r="10" spans="2:11" s="6" customFormat="1" ht="14.25" customHeight="1" x14ac:dyDescent="0.2">
      <c r="B10" s="22" t="s">
        <v>6</v>
      </c>
      <c r="C10" s="18"/>
      <c r="D10" s="18"/>
      <c r="E10" s="18"/>
      <c r="F10" s="18"/>
      <c r="G10" s="18"/>
      <c r="H10" s="18"/>
      <c r="I10" s="18"/>
      <c r="J10" s="83"/>
    </row>
    <row r="11" spans="2:11" ht="9.9499999999999993" customHeight="1" thickBot="1" x14ac:dyDescent="0.25">
      <c r="B11" s="14" t="s">
        <v>7</v>
      </c>
      <c r="C11" s="14"/>
      <c r="D11" s="7"/>
      <c r="E11" s="7"/>
      <c r="F11" s="165" t="s">
        <v>0</v>
      </c>
      <c r="G11" s="165"/>
      <c r="H11" s="165"/>
      <c r="I11" s="165"/>
      <c r="J11" s="83"/>
    </row>
    <row r="12" spans="2:11" ht="12" customHeight="1" thickBot="1" x14ac:dyDescent="0.25">
      <c r="B12" s="163"/>
      <c r="C12" s="164"/>
      <c r="D12" s="164"/>
      <c r="E12" s="164"/>
      <c r="F12" s="155"/>
      <c r="G12" s="155"/>
      <c r="H12" s="155"/>
      <c r="I12" s="158"/>
      <c r="J12" s="83" t="str">
        <f>IF(OR(B12="",F12=""),IF('X. Suivi interne Énergir'!$G$6=1,"","x"),"")</f>
        <v/>
      </c>
    </row>
    <row r="13" spans="2:11" ht="9.9499999999999993" customHeight="1" thickBot="1" x14ac:dyDescent="0.25">
      <c r="B13" s="14" t="s">
        <v>234</v>
      </c>
      <c r="C13" s="14"/>
      <c r="D13" s="7"/>
      <c r="E13" s="7"/>
      <c r="F13" s="14" t="s">
        <v>8</v>
      </c>
      <c r="G13" s="7"/>
      <c r="H13" s="14" t="s">
        <v>9</v>
      </c>
      <c r="I13" s="7"/>
      <c r="J13" s="83"/>
    </row>
    <row r="14" spans="2:11" ht="12" customHeight="1" thickBot="1" x14ac:dyDescent="0.25">
      <c r="B14" s="154"/>
      <c r="C14" s="155"/>
      <c r="D14" s="155"/>
      <c r="E14" s="155"/>
      <c r="F14" s="155"/>
      <c r="G14" s="155"/>
      <c r="H14" s="155"/>
      <c r="I14" s="158"/>
      <c r="J14" s="83" t="str">
        <f>IF(OR(B14="",F14="",H14=""),IF('X. Suivi interne Énergir'!$G$6=1,"","x"),"")</f>
        <v/>
      </c>
    </row>
    <row r="15" spans="2:11" s="6" customFormat="1" ht="14.25" customHeight="1" x14ac:dyDescent="0.2">
      <c r="B15" s="63" t="s">
        <v>66</v>
      </c>
      <c r="C15" s="18"/>
      <c r="D15" s="18"/>
      <c r="E15" s="18"/>
      <c r="F15" s="18"/>
      <c r="G15" s="18"/>
      <c r="H15" s="18"/>
      <c r="I15" s="18"/>
      <c r="J15" s="83"/>
    </row>
    <row r="16" spans="2:11" ht="9.9499999999999993" customHeight="1" thickBot="1" x14ac:dyDescent="0.25">
      <c r="B16" s="14" t="s">
        <v>10</v>
      </c>
      <c r="C16" s="7"/>
      <c r="D16" s="14" t="s">
        <v>11</v>
      </c>
      <c r="E16" s="7"/>
      <c r="F16" s="14" t="s">
        <v>12</v>
      </c>
      <c r="G16" s="7"/>
      <c r="H16" s="14"/>
      <c r="I16" s="7"/>
      <c r="J16" s="83"/>
    </row>
    <row r="17" spans="2:10" ht="12" customHeight="1" thickBot="1" x14ac:dyDescent="0.25">
      <c r="B17" s="154"/>
      <c r="C17" s="155"/>
      <c r="D17" s="155"/>
      <c r="E17" s="155"/>
      <c r="F17" s="155"/>
      <c r="G17" s="155"/>
      <c r="H17" s="155"/>
      <c r="I17" s="158"/>
      <c r="J17" s="83" t="str">
        <f>IF(OR(B17="",D17="",F17=""),IF('X. Suivi interne Énergir'!$G$6=1,"","x"),"")</f>
        <v/>
      </c>
    </row>
    <row r="18" spans="2:10" ht="9.9499999999999993" customHeight="1" thickBot="1" x14ac:dyDescent="0.25">
      <c r="B18" s="14" t="s">
        <v>13</v>
      </c>
      <c r="C18" s="7"/>
      <c r="D18" s="14" t="s">
        <v>244</v>
      </c>
      <c r="E18" s="7"/>
      <c r="F18" s="14" t="s">
        <v>14</v>
      </c>
      <c r="G18" s="7"/>
      <c r="H18" s="14"/>
      <c r="I18" s="7"/>
      <c r="J18" s="83"/>
    </row>
    <row r="19" spans="2:10" ht="12" customHeight="1" thickBot="1" x14ac:dyDescent="0.25">
      <c r="B19" s="154"/>
      <c r="C19" s="155"/>
      <c r="D19" s="155"/>
      <c r="E19" s="155"/>
      <c r="F19" s="155"/>
      <c r="G19" s="155"/>
      <c r="H19" s="155"/>
      <c r="I19" s="158"/>
      <c r="J19" s="83" t="str">
        <f>IF(OR(B19="",D19="",F19=""),IF('X. Suivi interne Énergir'!$G$6=1,"","x"),"")</f>
        <v/>
      </c>
    </row>
    <row r="20" spans="2:10" ht="9.9499999999999993" customHeight="1" thickBot="1" x14ac:dyDescent="0.25">
      <c r="B20" s="14" t="s">
        <v>15</v>
      </c>
      <c r="C20" s="7"/>
      <c r="D20" s="14"/>
      <c r="E20" s="7"/>
      <c r="F20" s="14" t="s">
        <v>16</v>
      </c>
      <c r="G20" s="7"/>
      <c r="H20" s="14" t="s">
        <v>17</v>
      </c>
      <c r="I20" s="7"/>
      <c r="J20" s="83"/>
    </row>
    <row r="21" spans="2:10" ht="12" customHeight="1" thickBot="1" x14ac:dyDescent="0.25">
      <c r="B21" s="154"/>
      <c r="C21" s="155"/>
      <c r="D21" s="155"/>
      <c r="E21" s="155"/>
      <c r="F21" s="155"/>
      <c r="G21" s="155"/>
      <c r="H21" s="155"/>
      <c r="I21" s="158"/>
      <c r="J21" s="83"/>
    </row>
    <row r="22" spans="2:10" ht="14.25" customHeight="1" x14ac:dyDescent="0.2">
      <c r="B22" s="17" t="s">
        <v>87</v>
      </c>
      <c r="C22" s="7"/>
      <c r="D22" s="7"/>
      <c r="E22" s="7"/>
      <c r="F22" s="7"/>
      <c r="G22" s="7"/>
      <c r="H22" s="7"/>
      <c r="I22" s="7"/>
      <c r="J22" s="83"/>
    </row>
    <row r="23" spans="2:10" s="6" customFormat="1" ht="14.25" customHeight="1" x14ac:dyDescent="0.2">
      <c r="B23" s="63" t="s">
        <v>94</v>
      </c>
      <c r="C23" s="18"/>
      <c r="D23" s="18"/>
      <c r="E23" s="18"/>
      <c r="F23" s="18"/>
      <c r="G23" s="18"/>
      <c r="H23" s="18"/>
      <c r="I23" s="18"/>
      <c r="J23" s="83"/>
    </row>
    <row r="24" spans="2:10" ht="9.9499999999999993" customHeight="1" thickBot="1" x14ac:dyDescent="0.25">
      <c r="B24" s="14" t="s">
        <v>18</v>
      </c>
      <c r="C24" s="7"/>
      <c r="D24" s="14" t="s">
        <v>19</v>
      </c>
      <c r="E24" s="7"/>
      <c r="F24" s="14" t="s">
        <v>20</v>
      </c>
      <c r="G24" s="7"/>
      <c r="H24" s="14"/>
      <c r="I24" s="7"/>
      <c r="J24" s="83"/>
    </row>
    <row r="25" spans="2:10" ht="12" customHeight="1" thickBot="1" x14ac:dyDescent="0.25">
      <c r="B25" s="154"/>
      <c r="C25" s="155"/>
      <c r="D25" s="155"/>
      <c r="E25" s="155"/>
      <c r="F25" s="155"/>
      <c r="G25" s="155"/>
      <c r="H25" s="155"/>
      <c r="I25" s="158"/>
      <c r="J25" s="83"/>
    </row>
    <row r="26" spans="2:10" ht="9.9499999999999993" customHeight="1" thickBot="1" x14ac:dyDescent="0.25">
      <c r="B26" s="14" t="s">
        <v>21</v>
      </c>
      <c r="C26" s="7"/>
      <c r="D26" s="14" t="s">
        <v>244</v>
      </c>
      <c r="E26" s="7"/>
      <c r="F26" s="14" t="s">
        <v>22</v>
      </c>
      <c r="G26" s="7"/>
      <c r="H26" s="14"/>
      <c r="I26" s="7"/>
      <c r="J26" s="83"/>
    </row>
    <row r="27" spans="2:10" ht="12" customHeight="1" thickBot="1" x14ac:dyDescent="0.25">
      <c r="B27" s="154"/>
      <c r="C27" s="155"/>
      <c r="D27" s="155"/>
      <c r="E27" s="155"/>
      <c r="F27" s="155"/>
      <c r="G27" s="155"/>
      <c r="H27" s="155"/>
      <c r="I27" s="158"/>
      <c r="J27" s="83"/>
    </row>
    <row r="28" spans="2:10" ht="9.9499999999999993" customHeight="1" thickBot="1" x14ac:dyDescent="0.25">
      <c r="B28" s="14" t="s">
        <v>15</v>
      </c>
      <c r="C28" s="7"/>
      <c r="D28" s="14"/>
      <c r="E28" s="7"/>
      <c r="F28" s="14" t="s">
        <v>16</v>
      </c>
      <c r="G28" s="7"/>
      <c r="H28" s="14" t="s">
        <v>17</v>
      </c>
      <c r="I28" s="7"/>
      <c r="J28" s="83"/>
    </row>
    <row r="29" spans="2:10" ht="12" customHeight="1" thickBot="1" x14ac:dyDescent="0.25">
      <c r="B29" s="154"/>
      <c r="C29" s="155"/>
      <c r="D29" s="155"/>
      <c r="E29" s="155"/>
      <c r="F29" s="155"/>
      <c r="G29" s="155"/>
      <c r="H29" s="155"/>
      <c r="I29" s="158"/>
      <c r="J29" s="83"/>
    </row>
    <row r="30" spans="2:10" s="6" customFormat="1" ht="14.25" customHeight="1" x14ac:dyDescent="0.2">
      <c r="B30" s="63" t="s">
        <v>23</v>
      </c>
      <c r="C30" s="18"/>
      <c r="D30" s="18"/>
      <c r="E30" s="18"/>
      <c r="F30" s="18"/>
      <c r="G30" s="18"/>
      <c r="H30" s="18"/>
      <c r="I30" s="18"/>
      <c r="J30" s="83"/>
    </row>
    <row r="31" spans="2:10" ht="9.9499999999999993" customHeight="1" thickBot="1" x14ac:dyDescent="0.25">
      <c r="B31" s="14" t="s">
        <v>24</v>
      </c>
      <c r="C31" s="7"/>
      <c r="D31" s="14"/>
      <c r="E31" s="7"/>
      <c r="F31" s="14"/>
      <c r="G31" s="7"/>
      <c r="H31" s="14"/>
      <c r="I31" s="7"/>
      <c r="J31" s="83"/>
    </row>
    <row r="32" spans="2:10" ht="12" customHeight="1" thickBot="1" x14ac:dyDescent="0.25">
      <c r="B32" s="154"/>
      <c r="C32" s="155"/>
      <c r="D32" s="155"/>
      <c r="E32" s="155"/>
      <c r="F32" s="155"/>
      <c r="G32" s="155"/>
      <c r="H32" s="155"/>
      <c r="I32" s="158"/>
      <c r="J32" s="83"/>
    </row>
    <row r="33" spans="2:10" ht="9.9499999999999993" customHeight="1" thickBot="1" x14ac:dyDescent="0.25">
      <c r="B33" s="14" t="s">
        <v>25</v>
      </c>
      <c r="C33" s="7"/>
      <c r="D33" s="14" t="s">
        <v>26</v>
      </c>
      <c r="E33" s="7"/>
      <c r="F33" s="14" t="s">
        <v>20</v>
      </c>
      <c r="G33" s="7"/>
      <c r="H33" s="14"/>
      <c r="I33" s="7"/>
      <c r="J33" s="83"/>
    </row>
    <row r="34" spans="2:10" ht="12" customHeight="1" thickBot="1" x14ac:dyDescent="0.25">
      <c r="B34" s="154"/>
      <c r="C34" s="155"/>
      <c r="D34" s="155"/>
      <c r="E34" s="155"/>
      <c r="F34" s="155"/>
      <c r="G34" s="155"/>
      <c r="H34" s="155"/>
      <c r="I34" s="158"/>
      <c r="J34" s="83"/>
    </row>
    <row r="35" spans="2:10" ht="9.9499999999999993" customHeight="1" thickBot="1" x14ac:dyDescent="0.25">
      <c r="B35" s="14" t="s">
        <v>21</v>
      </c>
      <c r="C35" s="7"/>
      <c r="D35" s="14" t="s">
        <v>244</v>
      </c>
      <c r="E35" s="7"/>
      <c r="F35" s="14" t="s">
        <v>22</v>
      </c>
      <c r="G35" s="7"/>
      <c r="H35" s="14"/>
      <c r="I35" s="7"/>
      <c r="J35" s="83"/>
    </row>
    <row r="36" spans="2:10" ht="12" customHeight="1" thickBot="1" x14ac:dyDescent="0.25">
      <c r="B36" s="154"/>
      <c r="C36" s="155"/>
      <c r="D36" s="155"/>
      <c r="E36" s="155"/>
      <c r="F36" s="155"/>
      <c r="G36" s="155"/>
      <c r="H36" s="155"/>
      <c r="I36" s="158"/>
      <c r="J36" s="83"/>
    </row>
    <row r="37" spans="2:10" ht="9.9499999999999993" customHeight="1" thickBot="1" x14ac:dyDescent="0.25">
      <c r="B37" s="14" t="s">
        <v>27</v>
      </c>
      <c r="C37" s="7"/>
      <c r="D37" s="14"/>
      <c r="E37" s="7"/>
      <c r="F37" s="14" t="s">
        <v>16</v>
      </c>
      <c r="G37" s="7"/>
      <c r="H37" s="14" t="s">
        <v>17</v>
      </c>
      <c r="I37" s="7"/>
      <c r="J37" s="83"/>
    </row>
    <row r="38" spans="2:10" ht="12" customHeight="1" thickBot="1" x14ac:dyDescent="0.25">
      <c r="B38" s="154"/>
      <c r="C38" s="155"/>
      <c r="D38" s="155"/>
      <c r="E38" s="155"/>
      <c r="F38" s="155"/>
      <c r="G38" s="155"/>
      <c r="H38" s="155"/>
      <c r="I38" s="158"/>
      <c r="J38" s="83"/>
    </row>
    <row r="39" spans="2:10" s="6" customFormat="1" ht="14.25" customHeight="1" x14ac:dyDescent="0.2">
      <c r="B39" s="63" t="s">
        <v>28</v>
      </c>
      <c r="C39" s="18"/>
      <c r="D39" s="18"/>
      <c r="E39" s="18"/>
      <c r="F39" s="18"/>
      <c r="G39" s="18"/>
      <c r="H39" s="18"/>
      <c r="I39" s="18"/>
      <c r="J39" s="83"/>
    </row>
    <row r="40" spans="2:10" ht="9.9499999999999993" customHeight="1" thickBot="1" x14ac:dyDescent="0.25">
      <c r="B40" s="14" t="s">
        <v>29</v>
      </c>
      <c r="C40" s="14"/>
      <c r="D40" s="7"/>
      <c r="E40" s="7"/>
      <c r="F40" s="165" t="s">
        <v>208</v>
      </c>
      <c r="G40" s="165"/>
      <c r="H40" s="165"/>
      <c r="I40" s="165"/>
      <c r="J40" s="83"/>
    </row>
    <row r="41" spans="2:10" ht="12" customHeight="1" thickBot="1" x14ac:dyDescent="0.25">
      <c r="B41" s="163"/>
      <c r="C41" s="164"/>
      <c r="D41" s="164"/>
      <c r="E41" s="164"/>
      <c r="F41" s="155"/>
      <c r="G41" s="155"/>
      <c r="H41" s="155"/>
      <c r="I41" s="158"/>
      <c r="J41" s="83" t="str">
        <f>IF(OR(B41=""),IF('X. Suivi interne Énergir'!$G$6=1,"","x"),"")</f>
        <v/>
      </c>
    </row>
    <row r="42" spans="2:10" ht="9.9499999999999993" customHeight="1" thickBot="1" x14ac:dyDescent="0.25">
      <c r="B42" s="14" t="s">
        <v>30</v>
      </c>
      <c r="C42" s="14"/>
      <c r="D42" s="7"/>
      <c r="E42" s="7"/>
      <c r="F42" s="14" t="s">
        <v>8</v>
      </c>
      <c r="G42" s="7"/>
      <c r="H42" s="14" t="s">
        <v>9</v>
      </c>
      <c r="I42" s="7"/>
      <c r="J42" s="83"/>
    </row>
    <row r="43" spans="2:10" ht="12" customHeight="1" thickBot="1" x14ac:dyDescent="0.25">
      <c r="B43" s="154"/>
      <c r="C43" s="155"/>
      <c r="D43" s="155"/>
      <c r="E43" s="155"/>
      <c r="F43" s="155"/>
      <c r="G43" s="155"/>
      <c r="H43" s="155"/>
      <c r="I43" s="158"/>
      <c r="J43" s="83" t="str">
        <f>IF(OR(B43="",F43="",H43=""),IF('X. Suivi interne Énergir'!$G$6=1,"","x"),"")</f>
        <v/>
      </c>
    </row>
    <row r="44" spans="2:10" ht="9.9499999999999993" customHeight="1" thickBot="1" x14ac:dyDescent="0.25">
      <c r="B44" s="14" t="s">
        <v>49</v>
      </c>
      <c r="C44" s="7"/>
      <c r="D44" s="7"/>
      <c r="E44" s="7"/>
      <c r="F44" s="14" t="s">
        <v>31</v>
      </c>
      <c r="G44" s="7"/>
      <c r="H44" s="14"/>
      <c r="I44" s="7"/>
      <c r="J44" s="83"/>
    </row>
    <row r="45" spans="2:10" ht="12" customHeight="1" thickBot="1" x14ac:dyDescent="0.25">
      <c r="B45" s="154"/>
      <c r="C45" s="155"/>
      <c r="D45" s="155"/>
      <c r="E45" s="155"/>
      <c r="F45" s="155"/>
      <c r="G45" s="155"/>
      <c r="H45" s="155"/>
      <c r="I45" s="158"/>
      <c r="J45" s="83" t="str">
        <f>IF(OR(B45=""),IF('X. Suivi interne Énergir'!$G$6=1,"","x"),"")</f>
        <v/>
      </c>
    </row>
    <row r="46" spans="2:10" ht="9.9499999999999993" customHeight="1" thickBot="1" x14ac:dyDescent="0.25">
      <c r="B46" s="14" t="s">
        <v>65</v>
      </c>
      <c r="C46" s="7"/>
      <c r="D46" s="14"/>
      <c r="E46" s="7"/>
      <c r="F46" s="14" t="s">
        <v>52</v>
      </c>
      <c r="G46" s="7"/>
      <c r="H46" s="14"/>
      <c r="I46" s="7"/>
      <c r="J46" s="83"/>
    </row>
    <row r="47" spans="2:10" ht="12" customHeight="1" thickBot="1" x14ac:dyDescent="0.25">
      <c r="B47" s="160"/>
      <c r="C47" s="161"/>
      <c r="D47" s="161"/>
      <c r="E47" s="161"/>
      <c r="F47" s="161"/>
      <c r="G47" s="161"/>
      <c r="H47" s="161"/>
      <c r="I47" s="162"/>
      <c r="J47" s="83" t="str">
        <f>IF(OR(B47=""),IF('X. Suivi interne Énergir'!$G$6=1,"","x"),"")</f>
        <v/>
      </c>
    </row>
    <row r="48" spans="2:10" ht="9.9499999999999993" customHeight="1" thickBot="1" x14ac:dyDescent="0.25">
      <c r="B48" s="14" t="s">
        <v>209</v>
      </c>
      <c r="C48" s="7"/>
      <c r="D48" s="14" t="s">
        <v>210</v>
      </c>
      <c r="E48" s="7"/>
      <c r="F48" s="14" t="s">
        <v>50</v>
      </c>
      <c r="G48" s="7"/>
      <c r="H48" s="14" t="s">
        <v>51</v>
      </c>
      <c r="I48" s="7"/>
      <c r="J48" s="83"/>
    </row>
    <row r="49" spans="2:10" ht="12" customHeight="1" thickBot="1" x14ac:dyDescent="0.25">
      <c r="B49" s="154"/>
      <c r="C49" s="155"/>
      <c r="D49" s="155"/>
      <c r="E49" s="155"/>
      <c r="F49" s="155"/>
      <c r="G49" s="155"/>
      <c r="H49" s="155"/>
      <c r="I49" s="158"/>
      <c r="J49" s="83">
        <f>IF(OR(B49="",D49=""),IF('X. Suivi interne Énergir'!$G$6=1,0,"x"),0)</f>
        <v>0</v>
      </c>
    </row>
    <row r="50" spans="2:10" ht="9.9499999999999993" customHeight="1" thickBot="1" x14ac:dyDescent="0.25">
      <c r="B50" s="14" t="s">
        <v>69</v>
      </c>
      <c r="C50" s="7"/>
      <c r="D50" s="14" t="s">
        <v>71</v>
      </c>
      <c r="E50" s="7"/>
      <c r="F50" s="14" t="s">
        <v>70</v>
      </c>
      <c r="G50" s="7"/>
      <c r="H50" s="14" t="s">
        <v>72</v>
      </c>
      <c r="I50" s="7"/>
      <c r="J50" s="83"/>
    </row>
    <row r="51" spans="2:10" ht="12" customHeight="1" thickBot="1" x14ac:dyDescent="0.25">
      <c r="B51" s="154"/>
      <c r="C51" s="155"/>
      <c r="D51" s="155"/>
      <c r="E51" s="155"/>
      <c r="F51" s="155"/>
      <c r="G51" s="155"/>
      <c r="H51" s="155"/>
      <c r="I51" s="158"/>
      <c r="J51" s="83"/>
    </row>
    <row r="52" spans="2:10" ht="9.9499999999999993" customHeight="1" thickBot="1" x14ac:dyDescent="0.25">
      <c r="B52" s="14" t="s">
        <v>73</v>
      </c>
      <c r="C52" s="7"/>
      <c r="D52" s="14" t="s">
        <v>74</v>
      </c>
      <c r="E52" s="7"/>
      <c r="F52" s="14" t="s">
        <v>75</v>
      </c>
      <c r="G52" s="7"/>
      <c r="H52" s="14" t="s">
        <v>76</v>
      </c>
      <c r="I52" s="7"/>
      <c r="J52" s="83"/>
    </row>
    <row r="53" spans="2:10" ht="12" customHeight="1" thickBot="1" x14ac:dyDescent="0.25">
      <c r="B53" s="154"/>
      <c r="C53" s="155"/>
      <c r="D53" s="155"/>
      <c r="E53" s="155"/>
      <c r="F53" s="155"/>
      <c r="G53" s="155"/>
      <c r="H53" s="155"/>
      <c r="I53" s="158"/>
      <c r="J53" s="83"/>
    </row>
    <row r="54" spans="2:10" ht="12" customHeight="1" thickBot="1" x14ac:dyDescent="0.25">
      <c r="B54" s="14" t="s">
        <v>95</v>
      </c>
      <c r="C54" s="7"/>
      <c r="E54" s="7"/>
      <c r="F54" s="156" t="s">
        <v>258</v>
      </c>
      <c r="G54" s="159"/>
      <c r="H54" s="159"/>
      <c r="I54" s="157"/>
      <c r="J54" s="83" t="str">
        <f>IF(F54="&lt;sélectionner&gt;",IF('X. Suivi interne Énergir'!$G$6=1,"","x"),"")</f>
        <v/>
      </c>
    </row>
    <row r="55" spans="2:10" ht="12" customHeight="1" thickBot="1" x14ac:dyDescent="0.25">
      <c r="B55" s="14" t="s">
        <v>227</v>
      </c>
      <c r="C55" s="7"/>
      <c r="E55" s="7"/>
      <c r="G55" s="7"/>
      <c r="H55" s="156" t="s">
        <v>258</v>
      </c>
      <c r="I55" s="157"/>
      <c r="J55" s="83" t="str">
        <f>IF(H55="&lt;sélectionner&gt;",IF('X. Suivi interne Énergir'!$G$6=1,"","x"),"")</f>
        <v/>
      </c>
    </row>
    <row r="56" spans="2:10" ht="12" customHeight="1" x14ac:dyDescent="0.2">
      <c r="B56" s="17" t="s">
        <v>45</v>
      </c>
      <c r="C56" s="7"/>
      <c r="D56" s="7"/>
      <c r="E56" s="7"/>
      <c r="F56" s="7"/>
      <c r="G56" s="7"/>
      <c r="H56" s="7"/>
      <c r="I56" s="7"/>
      <c r="J56" s="7"/>
    </row>
    <row r="57" spans="2:10" ht="12" customHeight="1" x14ac:dyDescent="0.2">
      <c r="B57" s="14"/>
      <c r="C57" s="7"/>
      <c r="D57" s="7"/>
      <c r="E57" s="7"/>
      <c r="F57" s="7"/>
      <c r="G57" s="7"/>
      <c r="H57" s="7"/>
      <c r="I57" s="7"/>
      <c r="J57" s="84">
        <f>COUNTIF(J2:J56,"x")</f>
        <v>0</v>
      </c>
    </row>
    <row r="58" spans="2:10" x14ac:dyDescent="0.2">
      <c r="I58" s="1"/>
    </row>
    <row r="59" spans="2:10" x14ac:dyDescent="0.2">
      <c r="I59" s="1"/>
    </row>
  </sheetData>
  <sheetProtection algorithmName="SHA-512" hashValue="aVTbXBQpzLKeAR5X3d9fjOvVJjvbt8yMEFiv2oOpNWD10bK4n/LeyK/RQ9qu44N4w+okCKd48msqvLSTlSBjFA==" saltValue="yi4CSNJZd0OmAGcAFAI7ug==" spinCount="100000" sheet="1" objects="1" scenarios="1"/>
  <mergeCells count="61">
    <mergeCell ref="B8:I8"/>
    <mergeCell ref="D6:F6"/>
    <mergeCell ref="F12:I12"/>
    <mergeCell ref="F17:I17"/>
    <mergeCell ref="D17:E17"/>
    <mergeCell ref="B12:E12"/>
    <mergeCell ref="F11:I11"/>
    <mergeCell ref="D19:E19"/>
    <mergeCell ref="F21:G21"/>
    <mergeCell ref="H21:I21"/>
    <mergeCell ref="F19:I19"/>
    <mergeCell ref="F14:G14"/>
    <mergeCell ref="H14:I14"/>
    <mergeCell ref="B14:E14"/>
    <mergeCell ref="B17:C17"/>
    <mergeCell ref="B19:C19"/>
    <mergeCell ref="B21:E21"/>
    <mergeCell ref="F43:G43"/>
    <mergeCell ref="H43:I43"/>
    <mergeCell ref="F40:I40"/>
    <mergeCell ref="D25:E25"/>
    <mergeCell ref="B27:C27"/>
    <mergeCell ref="D27:E27"/>
    <mergeCell ref="F27:I27"/>
    <mergeCell ref="B29:E29"/>
    <mergeCell ref="F29:G29"/>
    <mergeCell ref="H29:I29"/>
    <mergeCell ref="F25:I25"/>
    <mergeCell ref="B25:C25"/>
    <mergeCell ref="D51:E51"/>
    <mergeCell ref="F51:G51"/>
    <mergeCell ref="H51:I51"/>
    <mergeCell ref="B32:I32"/>
    <mergeCell ref="B34:C34"/>
    <mergeCell ref="D34:E34"/>
    <mergeCell ref="B36:C36"/>
    <mergeCell ref="D36:E36"/>
    <mergeCell ref="F34:I34"/>
    <mergeCell ref="F36:I36"/>
    <mergeCell ref="B38:E38"/>
    <mergeCell ref="F38:G38"/>
    <mergeCell ref="H38:I38"/>
    <mergeCell ref="B41:E41"/>
    <mergeCell ref="B43:E43"/>
    <mergeCell ref="F41:I41"/>
    <mergeCell ref="F4:G4"/>
    <mergeCell ref="B53:C53"/>
    <mergeCell ref="D53:E53"/>
    <mergeCell ref="H55:I55"/>
    <mergeCell ref="F45:I45"/>
    <mergeCell ref="B45:E45"/>
    <mergeCell ref="F54:I54"/>
    <mergeCell ref="B49:C49"/>
    <mergeCell ref="D49:E49"/>
    <mergeCell ref="B47:E47"/>
    <mergeCell ref="F47:I47"/>
    <mergeCell ref="F49:G49"/>
    <mergeCell ref="H49:I49"/>
    <mergeCell ref="F53:G53"/>
    <mergeCell ref="H53:I53"/>
    <mergeCell ref="B51:C51"/>
  </mergeCells>
  <conditionalFormatting sqref="J7:J55">
    <cfRule type="cellIs" dxfId="22" priority="2" operator="equal">
      <formula>"x"</formula>
    </cfRule>
  </conditionalFormatting>
  <dataValidations count="3">
    <dataValidation type="list" allowBlank="1" showInputMessage="1" showErrorMessage="1" sqref="F54:I54" xr:uid="{AEC45A03-81F1-44BF-8041-AA9E20FD54B6}">
      <formula1>"&lt;sélectionner&gt;,Participant,Responsable technique,Soutien technique externe"</formula1>
    </dataValidation>
    <dataValidation type="list" allowBlank="1" showInputMessage="1" showErrorMessage="1" sqref="H55:I55" xr:uid="{67F5853A-C74B-43BD-AD0D-803CE7CC8592}">
      <formula1>"&lt;sélectionner&gt;,Oui, Non"</formula1>
    </dataValidation>
    <dataValidation type="list" allowBlank="1" showInputMessage="1" showErrorMessage="1" sqref="D6:F6" xr:uid="{3B2E7F8C-9917-4D69-81E0-C709B76F653B}">
      <formula1>"&lt;sélectionner&gt;,Diagnostic,Élaboration et mise en œuvre du SGÉ"</formula1>
    </dataValidation>
  </dataValidations>
  <hyperlinks>
    <hyperlink ref="F11:I11" r:id="rId1" display="NEQ ou matricule au fichier des autorités publiques*" xr:uid="{B7513E91-C63F-4BA6-A0C6-CD70E148AE63}"/>
    <hyperlink ref="F40:I40" r:id="rId2" display="Code SCIAN (de 4 à 6 caractères)" xr:uid="{3F0B4F89-A254-46C0-942B-BC3A9C638868}"/>
  </hyperlinks>
  <pageMargins left="0.70866141732283472" right="0.70866141732283472" top="0.74803149606299213" bottom="0.74803149606299213" header="0.31496062992125984" footer="0.31496062992125984"/>
  <pageSetup scale="87" orientation="portrait" r:id="rId3"/>
  <headerFooter>
    <oddFooter>&amp;L&amp;"-,Normal"&amp;8&amp;K002855Onglet : &amp;A
Imprimé le &amp;D&amp;C&amp;"-,Normal"&amp;8&amp;K002855Page &amp;P de &amp;N</oddFooter>
  </headerFooter>
  <drawing r:id="rId4"/>
  <extLst>
    <ext xmlns:x14="http://schemas.microsoft.com/office/spreadsheetml/2009/9/main" uri="{78C0D931-6437-407d-A8EE-F0AAD7539E65}">
      <x14:conditionalFormattings>
        <x14:conditionalFormatting xmlns:xm="http://schemas.microsoft.com/office/excel/2006/main">
          <x14:cfRule type="expression" priority="1" id="{5E1072B2-4A13-4E5B-9A02-871FAC5E428D}">
            <xm:f>'X. Suivi interne Énergir'!$G$7=0</xm:f>
            <x14:dxf>
              <font>
                <color theme="0"/>
              </font>
              <fill>
                <patternFill>
                  <fgColor theme="0"/>
                  <bgColor theme="0"/>
                </patternFill>
              </fill>
            </x14:dxf>
          </x14:cfRule>
          <xm:sqref>G6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3CEE-FAAA-4B40-ACAC-A4ED4E31655B}">
  <sheetPr>
    <pageSetUpPr fitToPage="1"/>
  </sheetPr>
  <dimension ref="B1:T57"/>
  <sheetViews>
    <sheetView showGridLines="0" view="pageBreakPreview" zoomScaleNormal="100" zoomScaleSheetLayoutView="100" workbookViewId="0">
      <selection activeCell="B12" sqref="B12:I12"/>
    </sheetView>
  </sheetViews>
  <sheetFormatPr baseColWidth="10" defaultColWidth="9.33203125" defaultRowHeight="12.75" x14ac:dyDescent="0.2"/>
  <cols>
    <col min="1" max="1" width="1.83203125" style="1" customWidth="1"/>
    <col min="2" max="8" width="14" style="1" customWidth="1"/>
    <col min="9" max="9" width="14" style="5" customWidth="1"/>
    <col min="10" max="10" width="1.83203125" style="5" customWidth="1"/>
    <col min="11" max="13" width="9.33203125" style="1" customWidth="1"/>
    <col min="14" max="16384" width="9.33203125" style="1"/>
  </cols>
  <sheetData>
    <row r="1" spans="2:10" ht="10.5" customHeight="1" x14ac:dyDescent="0.2">
      <c r="B1" s="14"/>
      <c r="C1" s="7"/>
      <c r="D1" s="7"/>
      <c r="E1" s="7"/>
      <c r="F1" s="7"/>
      <c r="G1" s="7"/>
      <c r="H1" s="7"/>
      <c r="I1" s="7"/>
      <c r="J1" s="7"/>
    </row>
    <row r="2" spans="2:10" ht="15" customHeight="1" x14ac:dyDescent="0.2">
      <c r="B2" s="34" t="s">
        <v>89</v>
      </c>
      <c r="F2" s="2"/>
      <c r="G2" s="2"/>
      <c r="H2" s="3"/>
      <c r="I2" s="2"/>
      <c r="J2" s="2"/>
    </row>
    <row r="3" spans="2:10" ht="15" customHeight="1" thickBot="1" x14ac:dyDescent="0.25">
      <c r="B3" s="35" t="s">
        <v>90</v>
      </c>
      <c r="F3" s="2"/>
      <c r="G3" s="2"/>
      <c r="H3" s="3"/>
      <c r="I3" s="2"/>
      <c r="J3" s="2"/>
    </row>
    <row r="4" spans="2:10" ht="15" customHeight="1" thickBot="1" x14ac:dyDescent="0.25">
      <c r="B4" s="36" t="s">
        <v>91</v>
      </c>
      <c r="F4" s="152" t="s">
        <v>242</v>
      </c>
      <c r="G4" s="153"/>
      <c r="H4" s="3"/>
      <c r="I4" s="2"/>
      <c r="J4" s="2"/>
    </row>
    <row r="5" spans="2:10" ht="7.5" customHeight="1" x14ac:dyDescent="0.2">
      <c r="D5" s="7"/>
      <c r="I5" s="1"/>
      <c r="J5" s="1"/>
    </row>
    <row r="6" spans="2:10" ht="15.95" customHeight="1" x14ac:dyDescent="0.2">
      <c r="B6" s="8" t="s">
        <v>143</v>
      </c>
      <c r="C6" s="7"/>
      <c r="D6" s="170" t="str">
        <f>'1. Données administratives'!D6</f>
        <v>&lt;sélectionner&gt;</v>
      </c>
      <c r="E6" s="170"/>
      <c r="F6" s="170"/>
      <c r="H6" s="64" t="s">
        <v>5</v>
      </c>
      <c r="I6" s="62" t="str">
        <f>'1. Données administratives'!I6</f>
        <v>PE222-xxxxx</v>
      </c>
      <c r="J6" s="21"/>
    </row>
    <row r="7" spans="2:10" ht="9.9499999999999993" customHeight="1" x14ac:dyDescent="0.2">
      <c r="B7" s="7"/>
      <c r="C7" s="7"/>
      <c r="D7" s="7"/>
      <c r="E7" s="7"/>
      <c r="F7" s="11"/>
      <c r="H7" s="9"/>
      <c r="I7" s="12" t="str">
        <f>'1. Données administratives'!I7</f>
        <v>Révision 2021-06</v>
      </c>
      <c r="J7" s="12"/>
    </row>
    <row r="8" spans="2:10" ht="16.5" customHeight="1" x14ac:dyDescent="0.2">
      <c r="B8" s="166" t="s">
        <v>61</v>
      </c>
      <c r="C8" s="166"/>
      <c r="D8" s="166"/>
      <c r="E8" s="166"/>
      <c r="F8" s="166"/>
      <c r="G8" s="166"/>
      <c r="H8" s="166"/>
      <c r="I8" s="166"/>
      <c r="J8" s="23"/>
    </row>
    <row r="9" spans="2:10" ht="6.75" customHeight="1" x14ac:dyDescent="0.2">
      <c r="B9" s="27"/>
      <c r="C9" s="18"/>
      <c r="D9" s="18"/>
      <c r="E9" s="18"/>
      <c r="F9" s="18"/>
      <c r="G9" s="18"/>
      <c r="H9" s="18"/>
      <c r="I9" s="18"/>
      <c r="J9" s="7"/>
    </row>
    <row r="10" spans="2:10" ht="14.25" customHeight="1" x14ac:dyDescent="0.2">
      <c r="B10" s="27" t="s">
        <v>32</v>
      </c>
      <c r="C10" s="18"/>
      <c r="D10" s="18"/>
      <c r="E10" s="18"/>
      <c r="F10" s="18"/>
      <c r="G10" s="18"/>
      <c r="H10" s="18"/>
      <c r="I10" s="18"/>
      <c r="J10" s="7"/>
    </row>
    <row r="11" spans="2:10" ht="9" customHeight="1" thickBot="1" x14ac:dyDescent="0.25">
      <c r="B11" s="14" t="s">
        <v>211</v>
      </c>
      <c r="C11" s="7"/>
      <c r="D11" s="17"/>
      <c r="E11" s="7"/>
      <c r="F11" s="7"/>
      <c r="G11" s="17"/>
      <c r="H11" s="17"/>
      <c r="I11" s="17"/>
      <c r="J11" s="16"/>
    </row>
    <row r="12" spans="2:10" ht="18.95" customHeight="1" thickBot="1" x14ac:dyDescent="0.25">
      <c r="B12" s="171"/>
      <c r="C12" s="172"/>
      <c r="D12" s="172"/>
      <c r="E12" s="172"/>
      <c r="F12" s="172"/>
      <c r="G12" s="172"/>
      <c r="H12" s="172"/>
      <c r="I12" s="173"/>
      <c r="J12" s="83">
        <f>IF(OR(B12=""),IF('X. Suivi interne Énergir'!$G$6=1,0,"x"),0)</f>
        <v>0</v>
      </c>
    </row>
    <row r="13" spans="2:10" ht="9" customHeight="1" x14ac:dyDescent="0.2">
      <c r="B13" s="14" t="s">
        <v>33</v>
      </c>
      <c r="C13" s="7"/>
      <c r="D13" s="17"/>
      <c r="E13" s="7"/>
      <c r="F13" s="7"/>
      <c r="G13" s="17"/>
      <c r="H13" s="17"/>
      <c r="I13" s="17"/>
      <c r="J13" s="16"/>
    </row>
    <row r="14" spans="2:10" ht="26.25" customHeight="1" thickBot="1" x14ac:dyDescent="0.25">
      <c r="B14" s="174" t="s">
        <v>212</v>
      </c>
      <c r="C14" s="174"/>
      <c r="D14" s="174"/>
      <c r="E14" s="174"/>
      <c r="F14" s="174"/>
      <c r="G14" s="174"/>
      <c r="H14" s="174"/>
      <c r="I14" s="174"/>
      <c r="J14" s="16"/>
    </row>
    <row r="15" spans="2:10" ht="99" customHeight="1" thickBot="1" x14ac:dyDescent="0.25">
      <c r="B15" s="171"/>
      <c r="C15" s="172"/>
      <c r="D15" s="172"/>
      <c r="E15" s="172"/>
      <c r="F15" s="172"/>
      <c r="G15" s="172"/>
      <c r="H15" s="172"/>
      <c r="I15" s="173"/>
      <c r="J15" s="83">
        <f>IF(OR(B15=""),IF('X. Suivi interne Énergir'!$G$6=1,0,"x"),0)</f>
        <v>0</v>
      </c>
    </row>
    <row r="16" spans="2:10" s="6" customFormat="1" ht="14.25" customHeight="1" thickBot="1" x14ac:dyDescent="0.25">
      <c r="B16" s="63" t="s">
        <v>1</v>
      </c>
      <c r="C16" s="18"/>
      <c r="D16" s="18"/>
      <c r="E16" s="18"/>
      <c r="F16" s="18"/>
      <c r="G16" s="18"/>
      <c r="H16" s="18"/>
      <c r="I16" s="18"/>
      <c r="J16" s="18"/>
    </row>
    <row r="17" spans="2:10" ht="11.1" customHeight="1" x14ac:dyDescent="0.2">
      <c r="B17" s="14" t="s">
        <v>228</v>
      </c>
      <c r="C17" s="7"/>
      <c r="D17" s="14"/>
      <c r="E17" s="7"/>
      <c r="F17" s="7"/>
      <c r="G17" s="18"/>
      <c r="H17" s="18"/>
      <c r="I17" s="68" t="s">
        <v>258</v>
      </c>
      <c r="J17" s="83">
        <f>IF(I17="&lt;sélectionner&gt;",IF('X. Suivi interne Énergir'!$G$6=1,0,"x"),0)</f>
        <v>0</v>
      </c>
    </row>
    <row r="18" spans="2:10" ht="11.1" customHeight="1" thickBot="1" x14ac:dyDescent="0.25">
      <c r="B18" s="14" t="s">
        <v>34</v>
      </c>
      <c r="C18" s="7"/>
      <c r="D18" s="14"/>
      <c r="E18" s="7"/>
      <c r="F18" s="7"/>
      <c r="G18" s="18"/>
      <c r="H18" s="18"/>
      <c r="I18" s="69" t="s">
        <v>258</v>
      </c>
      <c r="J18" s="83">
        <f>IF(I18="&lt;sélectionner&gt;",IF('X. Suivi interne Énergir'!$G$6=1,0,"x"),0)</f>
        <v>0</v>
      </c>
    </row>
    <row r="19" spans="2:10" ht="11.1" customHeight="1" thickBot="1" x14ac:dyDescent="0.25">
      <c r="B19" s="14" t="s">
        <v>35</v>
      </c>
      <c r="C19" s="7"/>
      <c r="D19" s="14"/>
      <c r="E19" s="7"/>
      <c r="F19" s="7"/>
      <c r="G19" s="18"/>
      <c r="H19" s="18"/>
      <c r="I19" s="14"/>
      <c r="J19" s="13"/>
    </row>
    <row r="20" spans="2:10" ht="11.1" customHeight="1" thickBot="1" x14ac:dyDescent="0.25">
      <c r="B20" s="175"/>
      <c r="C20" s="176"/>
      <c r="D20" s="176"/>
      <c r="E20" s="176"/>
      <c r="F20" s="176"/>
      <c r="G20" s="176"/>
      <c r="H20" s="176"/>
      <c r="I20" s="177"/>
      <c r="J20" s="7"/>
    </row>
    <row r="21" spans="2:10" s="6" customFormat="1" ht="14.25" customHeight="1" x14ac:dyDescent="0.2">
      <c r="B21" s="63" t="s">
        <v>247</v>
      </c>
      <c r="C21" s="18"/>
      <c r="D21" s="79" t="s">
        <v>248</v>
      </c>
      <c r="E21" s="18"/>
      <c r="F21" s="18"/>
      <c r="G21" s="18"/>
      <c r="H21" s="18"/>
      <c r="I21" s="18"/>
      <c r="J21" s="18"/>
    </row>
    <row r="22" spans="2:10" ht="9.75" customHeight="1" thickBot="1" x14ac:dyDescent="0.25">
      <c r="B22" s="14" t="s">
        <v>36</v>
      </c>
      <c r="C22" s="7"/>
      <c r="D22" s="17"/>
      <c r="E22" s="7"/>
      <c r="F22" s="7"/>
      <c r="I22" s="1"/>
      <c r="J22" s="1"/>
    </row>
    <row r="23" spans="2:10" ht="9" customHeight="1" x14ac:dyDescent="0.2">
      <c r="B23" s="14" t="s">
        <v>37</v>
      </c>
      <c r="C23" s="7"/>
      <c r="D23" s="14"/>
      <c r="E23" s="7"/>
      <c r="F23" s="7"/>
      <c r="I23" s="68" t="s">
        <v>258</v>
      </c>
      <c r="J23" s="83">
        <f>IF(I23="&lt;sélectionner&gt;",IF(OR('X. Suivi interne Énergir'!$G$6=1,'X. Suivi interne Énergir'!$G$6=2),0,"x"),0)</f>
        <v>0</v>
      </c>
    </row>
    <row r="24" spans="2:10" ht="9" customHeight="1" x14ac:dyDescent="0.2">
      <c r="B24" s="14" t="s">
        <v>38</v>
      </c>
      <c r="C24" s="7"/>
      <c r="D24" s="14"/>
      <c r="E24" s="7"/>
      <c r="F24" s="7"/>
      <c r="I24" s="70" t="s">
        <v>258</v>
      </c>
      <c r="J24" s="83">
        <f>IF(I24="&lt;sélectionner&gt;",IF(OR('X. Suivi interne Énergir'!$G$6=1,'X. Suivi interne Énergir'!$G$6=2),0,"x"),0)</f>
        <v>0</v>
      </c>
    </row>
    <row r="25" spans="2:10" ht="9" customHeight="1" x14ac:dyDescent="0.2">
      <c r="B25" s="14" t="s">
        <v>39</v>
      </c>
      <c r="C25" s="7"/>
      <c r="D25" s="14"/>
      <c r="E25" s="7"/>
      <c r="F25" s="7"/>
      <c r="I25" s="70" t="s">
        <v>258</v>
      </c>
      <c r="J25" s="83">
        <f>IF(I25="&lt;sélectionner&gt;",IF(OR('X. Suivi interne Énergir'!$G$6=1,'X. Suivi interne Énergir'!$G$6=2),0,"x"),0)</f>
        <v>0</v>
      </c>
    </row>
    <row r="26" spans="2:10" ht="9" customHeight="1" x14ac:dyDescent="0.2">
      <c r="B26" s="14" t="s">
        <v>40</v>
      </c>
      <c r="C26" s="7"/>
      <c r="D26" s="14"/>
      <c r="E26" s="7"/>
      <c r="F26" s="7"/>
      <c r="I26" s="70" t="s">
        <v>258</v>
      </c>
      <c r="J26" s="83">
        <f>IF(I26="&lt;sélectionner&gt;",IF(OR('X. Suivi interne Énergir'!$G$6=1,'X. Suivi interne Énergir'!$G$6=2),0,"x"),0)</f>
        <v>0</v>
      </c>
    </row>
    <row r="27" spans="2:10" ht="9" customHeight="1" x14ac:dyDescent="0.2">
      <c r="B27" s="14" t="s">
        <v>78</v>
      </c>
      <c r="C27" s="7"/>
      <c r="D27" s="14"/>
      <c r="E27" s="7"/>
      <c r="F27" s="7"/>
      <c r="I27" s="70" t="s">
        <v>258</v>
      </c>
      <c r="J27" s="83">
        <f>IF(I27="&lt;sélectionner&gt;",IF(OR('X. Suivi interne Énergir'!$G$6=1,'X. Suivi interne Énergir'!$G$6=2),0,"x"),0)</f>
        <v>0</v>
      </c>
    </row>
    <row r="28" spans="2:10" ht="9" customHeight="1" x14ac:dyDescent="0.2">
      <c r="B28" s="14" t="s">
        <v>77</v>
      </c>
      <c r="C28" s="7"/>
      <c r="D28" s="14"/>
      <c r="E28" s="7"/>
      <c r="F28" s="7"/>
      <c r="I28" s="70" t="s">
        <v>258</v>
      </c>
      <c r="J28" s="83">
        <f>IF(I28="&lt;sélectionner&gt;",IF(OR('X. Suivi interne Énergir'!$G$6=1,'X. Suivi interne Énergir'!$G$6=2),0,"x"),0)</f>
        <v>0</v>
      </c>
    </row>
    <row r="29" spans="2:10" ht="9" customHeight="1" x14ac:dyDescent="0.2">
      <c r="B29" s="14" t="s">
        <v>41</v>
      </c>
      <c r="C29" s="7"/>
      <c r="D29" s="14"/>
      <c r="E29" s="7"/>
      <c r="F29" s="7"/>
      <c r="I29" s="70" t="s">
        <v>258</v>
      </c>
      <c r="J29" s="83">
        <f>IF(I29="&lt;sélectionner&gt;",IF(OR('X. Suivi interne Énergir'!$G$6=1,'X. Suivi interne Énergir'!$G$6=2),0,"x"),0)</f>
        <v>0</v>
      </c>
    </row>
    <row r="30" spans="2:10" ht="9" customHeight="1" x14ac:dyDescent="0.2">
      <c r="B30" s="14" t="s">
        <v>42</v>
      </c>
      <c r="C30" s="7"/>
      <c r="D30" s="14"/>
      <c r="E30" s="7"/>
      <c r="F30" s="7"/>
      <c r="I30" s="70" t="s">
        <v>258</v>
      </c>
      <c r="J30" s="83">
        <f>IF(I30="&lt;sélectionner&gt;",IF(OR('X. Suivi interne Énergir'!$G$6=1,'X. Suivi interne Énergir'!$G$6=2),0,"x"),0)</f>
        <v>0</v>
      </c>
    </row>
    <row r="31" spans="2:10" ht="9" customHeight="1" x14ac:dyDescent="0.2">
      <c r="B31" s="14" t="s">
        <v>43</v>
      </c>
      <c r="C31" s="7"/>
      <c r="D31" s="14"/>
      <c r="E31" s="7"/>
      <c r="F31" s="7"/>
      <c r="I31" s="70" t="s">
        <v>258</v>
      </c>
      <c r="J31" s="83">
        <f>IF(I31="&lt;sélectionner&gt;",IF(OR('X. Suivi interne Énergir'!$G$6=1,'X. Suivi interne Énergir'!$G$6=2),0,"x"),0)</f>
        <v>0</v>
      </c>
    </row>
    <row r="32" spans="2:10" ht="9" customHeight="1" thickBot="1" x14ac:dyDescent="0.25">
      <c r="B32" s="14" t="s">
        <v>44</v>
      </c>
      <c r="C32" s="7"/>
      <c r="D32" s="14"/>
      <c r="E32" s="7"/>
      <c r="F32" s="7"/>
      <c r="I32" s="69" t="s">
        <v>258</v>
      </c>
      <c r="J32" s="83">
        <f>IF(I32="&lt;sélectionner&gt;",IF(OR('X. Suivi interne Énergir'!$G$6=1,'X. Suivi interne Énergir'!$G$6=2),0,"x"),0)</f>
        <v>0</v>
      </c>
    </row>
    <row r="33" spans="2:10" ht="9" customHeight="1" x14ac:dyDescent="0.2">
      <c r="B33" s="17" t="s">
        <v>45</v>
      </c>
      <c r="C33" s="7"/>
      <c r="D33" s="7"/>
      <c r="E33" s="7"/>
      <c r="F33" s="7"/>
      <c r="G33" s="7"/>
      <c r="H33" s="7"/>
      <c r="I33" s="7"/>
      <c r="J33" s="7"/>
    </row>
    <row r="34" spans="2:10" ht="10.5" customHeight="1" x14ac:dyDescent="0.2">
      <c r="B34" s="17"/>
      <c r="C34" s="7"/>
      <c r="D34" s="7"/>
      <c r="E34" s="7"/>
      <c r="F34" s="7"/>
      <c r="G34" s="7"/>
      <c r="H34" s="7"/>
      <c r="I34" s="7"/>
      <c r="J34" s="7"/>
    </row>
    <row r="35" spans="2:10" s="6" customFormat="1" ht="14.25" customHeight="1" x14ac:dyDescent="0.2">
      <c r="B35" s="24" t="s">
        <v>60</v>
      </c>
      <c r="C35" s="18"/>
      <c r="D35" s="18"/>
      <c r="E35" s="18"/>
      <c r="F35" s="18"/>
      <c r="G35" s="18"/>
      <c r="H35" s="18"/>
      <c r="I35" s="18"/>
      <c r="J35" s="18"/>
    </row>
    <row r="36" spans="2:10" ht="9" customHeight="1" thickBot="1" x14ac:dyDescent="0.25">
      <c r="B36" s="14" t="s">
        <v>46</v>
      </c>
      <c r="C36" s="7"/>
      <c r="D36" s="17"/>
      <c r="E36" s="7"/>
      <c r="F36" s="7"/>
      <c r="G36" s="17"/>
      <c r="H36" s="17"/>
      <c r="I36" s="17"/>
      <c r="J36" s="16"/>
    </row>
    <row r="37" spans="2:10" ht="99" customHeight="1" thickBot="1" x14ac:dyDescent="0.25">
      <c r="B37" s="171"/>
      <c r="C37" s="172"/>
      <c r="D37" s="172"/>
      <c r="E37" s="172"/>
      <c r="F37" s="172"/>
      <c r="G37" s="172"/>
      <c r="H37" s="172"/>
      <c r="I37" s="173"/>
      <c r="J37" s="10"/>
    </row>
    <row r="38" spans="2:10" x14ac:dyDescent="0.2">
      <c r="B38" s="18"/>
      <c r="C38" s="18"/>
      <c r="D38" s="18"/>
      <c r="E38" s="18"/>
      <c r="F38" s="18"/>
      <c r="G38" s="18"/>
      <c r="H38" s="18"/>
      <c r="I38" s="18"/>
      <c r="J38" s="10"/>
    </row>
    <row r="39" spans="2:10" ht="8.1" customHeight="1" x14ac:dyDescent="0.2">
      <c r="B39" s="14"/>
      <c r="C39" s="7"/>
      <c r="D39" s="7"/>
      <c r="E39" s="7"/>
      <c r="F39" s="7"/>
      <c r="G39" s="7"/>
      <c r="H39" s="7"/>
      <c r="I39" s="7"/>
      <c r="J39" s="7"/>
    </row>
    <row r="40" spans="2:10" x14ac:dyDescent="0.2">
      <c r="I40" s="1"/>
    </row>
    <row r="57" spans="10:20" x14ac:dyDescent="0.2">
      <c r="J57" s="84">
        <f>COUNTIF(J2:J56,"x")</f>
        <v>0</v>
      </c>
      <c r="R57" s="4"/>
      <c r="S57" s="4"/>
      <c r="T57" s="4"/>
    </row>
  </sheetData>
  <sheetProtection algorithmName="SHA-512" hashValue="hmUIu4W5cErOFXeB6kTdR8Q04kPf+WYlMgmX1tgHTlirEunvTZ5ffip5wYVebAj7FEeu8VOorH3nBKGGVUP7og==" saltValue="lzTb02ovHXxuHzuw9e9ckw==" spinCount="100000" sheet="1" formatRows="0"/>
  <mergeCells count="8">
    <mergeCell ref="F4:G4"/>
    <mergeCell ref="D6:F6"/>
    <mergeCell ref="B37:I37"/>
    <mergeCell ref="B8:I8"/>
    <mergeCell ref="B12:I12"/>
    <mergeCell ref="B14:I14"/>
    <mergeCell ref="B15:I15"/>
    <mergeCell ref="B20:I20"/>
  </mergeCells>
  <conditionalFormatting sqref="J12">
    <cfRule type="cellIs" dxfId="20" priority="5" operator="equal">
      <formula>"x"</formula>
    </cfRule>
  </conditionalFormatting>
  <conditionalFormatting sqref="J15">
    <cfRule type="cellIs" dxfId="19" priority="4" operator="equal">
      <formula>"x"</formula>
    </cfRule>
  </conditionalFormatting>
  <conditionalFormatting sqref="J17:J18">
    <cfRule type="cellIs" dxfId="18" priority="3" operator="equal">
      <formula>"x"</formula>
    </cfRule>
  </conditionalFormatting>
  <conditionalFormatting sqref="J23:J32">
    <cfRule type="cellIs" dxfId="17" priority="1" operator="equal">
      <formula>"x"</formula>
    </cfRule>
  </conditionalFormatting>
  <dataValidations count="2">
    <dataValidation type="list" allowBlank="1" showInputMessage="1" showErrorMessage="1" sqref="I17" xr:uid="{50D1B7C7-5503-4790-AE0C-4D0668224E81}">
      <formula1>"&lt;sélectionner&gt;,Inexistant,Embryonnaire,Intermédiaire,Avancé"</formula1>
    </dataValidation>
    <dataValidation type="list" allowBlank="1" showInputMessage="1" showErrorMessage="1" sqref="I18 I23:I32" xr:uid="{503D237E-F598-4F44-BC7F-77768F5E654C}">
      <formula1>"&lt;sélectionner&gt;,Oui,Non"</formula1>
    </dataValidation>
  </dataValidations>
  <pageMargins left="0.70866141732283472" right="0.70866141732283472" top="0.74803149606299213" bottom="0.74803149606299213" header="0.31496062992125984" footer="0.31496062992125984"/>
  <pageSetup scale="87" orientation="portrait" r:id="rId1"/>
  <headerFooter>
    <oddFooter>&amp;L&amp;"-,Normal"&amp;8&amp;K002855Onglet : &amp;A
Imprimé le &amp;D&amp;C&amp;"-,Normal"&amp;8&amp;K002855Page &amp;P de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7" id="{B6164B31-0518-40E2-A4A0-780BA534C94B}">
            <xm:f>'X. Suivi interne Énergir'!$G$6=2</xm:f>
            <x14:dxf>
              <border>
                <left style="thin">
                  <color theme="0" tint="-0.24994659260841701"/>
                </left>
                <right style="thin">
                  <color theme="0" tint="-0.24994659260841701"/>
                </right>
                <top style="thin">
                  <color theme="0" tint="-0.24994659260841701"/>
                </top>
                <bottom style="thin">
                  <color theme="0" tint="-0.24994659260841701"/>
                </bottom>
                <vertical/>
                <horizontal/>
              </border>
            </x14:dxf>
          </x14:cfRule>
          <xm:sqref>I23:I32</xm:sqref>
        </x14:conditionalFormatting>
        <x14:conditionalFormatting xmlns:xm="http://schemas.microsoft.com/office/excel/2006/main">
          <x14:cfRule type="expression" priority="6" id="{8C2B8F35-A3EE-46F5-86D6-874D8A707BB9}">
            <xm:f>'X. Suivi interne Énergir'!$G$6=3</xm:f>
            <x14:dxf>
              <font>
                <color theme="0"/>
              </font>
            </x14:dxf>
          </x14:cfRule>
          <xm:sqref>D21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DAD85-4022-43FF-95ED-12630D09AE3E}">
  <sheetPr>
    <pageSetUpPr fitToPage="1"/>
  </sheetPr>
  <dimension ref="B1:U59"/>
  <sheetViews>
    <sheetView showGridLines="0" view="pageBreakPreview" zoomScale="115" zoomScaleNormal="100" zoomScaleSheetLayoutView="115" workbookViewId="0">
      <selection activeCell="E13" sqref="E13"/>
    </sheetView>
  </sheetViews>
  <sheetFormatPr baseColWidth="10" defaultColWidth="9.33203125" defaultRowHeight="12.75" x14ac:dyDescent="0.2"/>
  <cols>
    <col min="1" max="1" width="1.83203125" style="1" customWidth="1"/>
    <col min="2" max="4" width="14" style="1" customWidth="1"/>
    <col min="5" max="5" width="15" style="1" customWidth="1"/>
    <col min="6" max="7" width="14" style="1" customWidth="1"/>
    <col min="8" max="9" width="14" style="5" customWidth="1"/>
    <col min="10" max="10" width="1.83203125" style="5" customWidth="1"/>
    <col min="11" max="11" width="12.33203125" style="1" bestFit="1" customWidth="1"/>
    <col min="12" max="15" width="13" style="1" bestFit="1" customWidth="1"/>
    <col min="16" max="16" width="12.6640625" style="1" bestFit="1" customWidth="1"/>
    <col min="17" max="19" width="15.6640625" style="1" bestFit="1" customWidth="1"/>
    <col min="20" max="20" width="14" style="1" bestFit="1" customWidth="1"/>
    <col min="21" max="16384" width="9.33203125" style="1"/>
  </cols>
  <sheetData>
    <row r="1" spans="2:15" ht="10.5" customHeight="1" x14ac:dyDescent="0.2">
      <c r="C1" s="2"/>
      <c r="D1" s="2"/>
      <c r="E1" s="2"/>
      <c r="F1" s="2"/>
      <c r="G1" s="3"/>
      <c r="H1" s="2"/>
      <c r="I1" s="2"/>
      <c r="J1" s="2"/>
    </row>
    <row r="2" spans="2:15" ht="15" customHeight="1" x14ac:dyDescent="0.2">
      <c r="B2" s="31" t="s">
        <v>89</v>
      </c>
      <c r="E2" s="2"/>
      <c r="F2" s="2"/>
      <c r="G2" s="3"/>
      <c r="H2" s="2"/>
      <c r="I2" s="2"/>
      <c r="J2" s="2"/>
    </row>
    <row r="3" spans="2:15" ht="15" customHeight="1" thickBot="1" x14ac:dyDescent="0.25">
      <c r="B3" s="32" t="s">
        <v>90</v>
      </c>
      <c r="E3" s="2"/>
      <c r="F3" s="2"/>
      <c r="G3" s="3"/>
      <c r="H3" s="2"/>
      <c r="I3" s="2"/>
      <c r="J3" s="2"/>
    </row>
    <row r="4" spans="2:15" ht="15" customHeight="1" thickBot="1" x14ac:dyDescent="0.25">
      <c r="B4" s="33" t="s">
        <v>91</v>
      </c>
      <c r="E4" s="2"/>
      <c r="F4" s="152" t="s">
        <v>242</v>
      </c>
      <c r="G4" s="153"/>
      <c r="H4" s="2"/>
      <c r="I4" s="2"/>
      <c r="J4" s="2"/>
    </row>
    <row r="5" spans="2:15" ht="7.5" customHeight="1" x14ac:dyDescent="0.2">
      <c r="D5" s="7"/>
      <c r="H5" s="1"/>
      <c r="I5" s="1"/>
      <c r="J5" s="1"/>
    </row>
    <row r="6" spans="2:15" ht="15.95" customHeight="1" x14ac:dyDescent="0.2">
      <c r="B6" s="8" t="s">
        <v>143</v>
      </c>
      <c r="C6" s="7"/>
      <c r="D6" s="170" t="str">
        <f>'1. Données administratives'!D6:G6</f>
        <v>&lt;sélectionner&gt;</v>
      </c>
      <c r="E6" s="170"/>
      <c r="F6" s="170"/>
      <c r="H6" s="64" t="s">
        <v>5</v>
      </c>
      <c r="I6" s="62" t="str">
        <f>'1. Données administratives'!I6</f>
        <v>PE222-xxxxx</v>
      </c>
      <c r="J6" s="21"/>
    </row>
    <row r="7" spans="2:15" ht="9.9499999999999993" customHeight="1" x14ac:dyDescent="0.2">
      <c r="B7" s="7"/>
      <c r="C7" s="7"/>
      <c r="D7" s="7"/>
      <c r="E7" s="11"/>
      <c r="F7" s="7"/>
      <c r="H7" s="9"/>
      <c r="I7" s="12" t="str">
        <f>'1. Données administratives'!I7</f>
        <v>Révision 2021-06</v>
      </c>
      <c r="J7" s="12"/>
    </row>
    <row r="8" spans="2:15" ht="16.5" customHeight="1" x14ac:dyDescent="0.2">
      <c r="B8" s="166" t="s">
        <v>92</v>
      </c>
      <c r="C8" s="166"/>
      <c r="D8" s="166"/>
      <c r="E8" s="166"/>
      <c r="F8" s="166"/>
      <c r="G8" s="166"/>
      <c r="H8" s="166"/>
      <c r="I8" s="166"/>
      <c r="J8" s="23"/>
    </row>
    <row r="9" spans="2:15" ht="6.75" customHeight="1" x14ac:dyDescent="0.2">
      <c r="B9" s="7"/>
      <c r="C9" s="7"/>
      <c r="G9" s="7"/>
      <c r="H9" s="7"/>
      <c r="I9" s="7"/>
      <c r="J9" s="7"/>
    </row>
    <row r="10" spans="2:15" s="6" customFormat="1" ht="14.25" customHeight="1" x14ac:dyDescent="0.2">
      <c r="B10" s="22" t="s">
        <v>79</v>
      </c>
      <c r="C10" s="18"/>
      <c r="D10" s="18"/>
      <c r="J10" s="18"/>
    </row>
    <row r="11" spans="2:15" ht="6.75" customHeight="1" x14ac:dyDescent="0.2">
      <c r="B11" s="15"/>
      <c r="C11" s="14"/>
      <c r="D11" s="14"/>
      <c r="E11" s="14"/>
      <c r="F11" s="14"/>
      <c r="I11" s="19"/>
      <c r="J11" s="19"/>
    </row>
    <row r="12" spans="2:15" ht="28.5" customHeight="1" thickBot="1" x14ac:dyDescent="0.25">
      <c r="B12" s="178" t="s">
        <v>261</v>
      </c>
      <c r="C12" s="179"/>
      <c r="D12" s="180"/>
      <c r="E12" s="71" t="s">
        <v>225</v>
      </c>
      <c r="F12" s="72" t="s">
        <v>80</v>
      </c>
      <c r="G12" s="181" t="s">
        <v>241</v>
      </c>
      <c r="H12" s="182"/>
      <c r="I12" s="183"/>
      <c r="J12" s="7"/>
    </row>
    <row r="13" spans="2:15" s="6" customFormat="1" ht="30" customHeight="1" thickBot="1" x14ac:dyDescent="0.25">
      <c r="B13" s="186" t="s">
        <v>54</v>
      </c>
      <c r="C13" s="186"/>
      <c r="D13" s="187"/>
      <c r="E13" s="80"/>
      <c r="F13" s="81"/>
      <c r="G13" s="194" t="s">
        <v>269</v>
      </c>
      <c r="H13" s="195"/>
      <c r="I13" s="87">
        <f>MIN(25000,0.5*$E13,MAX(0.75*E13-F13,0))</f>
        <v>0</v>
      </c>
      <c r="J13" s="83">
        <f>IF(OR(E13=""),IF('X. Suivi interne Énergir'!$G$6=1,0,"x"),0)</f>
        <v>0</v>
      </c>
    </row>
    <row r="14" spans="2:15" s="6" customFormat="1" ht="17.25" customHeight="1" x14ac:dyDescent="0.2">
      <c r="B14" s="203" t="s">
        <v>263</v>
      </c>
      <c r="C14" s="203"/>
      <c r="D14" s="192"/>
      <c r="E14" s="150">
        <f>E13</f>
        <v>0</v>
      </c>
      <c r="F14" s="151">
        <f>SUM(F13:F13)</f>
        <v>0</v>
      </c>
      <c r="G14" s="200">
        <f>SUM(G13:I13)</f>
        <v>0</v>
      </c>
      <c r="H14" s="201"/>
      <c r="I14" s="202"/>
      <c r="J14" s="26"/>
      <c r="L14" s="67"/>
      <c r="M14" s="67"/>
      <c r="N14" s="67"/>
      <c r="O14" s="67"/>
    </row>
    <row r="15" spans="2:15" s="6" customFormat="1" ht="8.25" customHeight="1" x14ac:dyDescent="0.2">
      <c r="B15" s="144"/>
      <c r="C15" s="144"/>
      <c r="D15" s="144"/>
      <c r="E15" s="145"/>
      <c r="F15" s="146"/>
      <c r="G15" s="147"/>
      <c r="H15" s="147"/>
      <c r="I15" s="149"/>
      <c r="J15" s="26"/>
      <c r="L15" s="67"/>
      <c r="M15" s="67"/>
      <c r="N15" s="67"/>
      <c r="O15" s="67"/>
    </row>
    <row r="16" spans="2:15" ht="28.5" customHeight="1" thickBot="1" x14ac:dyDescent="0.25">
      <c r="B16" s="178" t="s">
        <v>262</v>
      </c>
      <c r="C16" s="179"/>
      <c r="D16" s="180"/>
      <c r="E16" s="71" t="s">
        <v>225</v>
      </c>
      <c r="F16" s="72" t="s">
        <v>80</v>
      </c>
      <c r="G16" s="181" t="s">
        <v>241</v>
      </c>
      <c r="H16" s="182"/>
      <c r="I16" s="183"/>
      <c r="J16" s="7"/>
    </row>
    <row r="17" spans="2:21" s="6" customFormat="1" ht="30" customHeight="1" x14ac:dyDescent="0.2">
      <c r="B17" s="186" t="s">
        <v>142</v>
      </c>
      <c r="C17" s="186"/>
      <c r="D17" s="187"/>
      <c r="E17" s="73"/>
      <c r="F17" s="74"/>
      <c r="G17" s="196" t="s">
        <v>266</v>
      </c>
      <c r="H17" s="197"/>
      <c r="I17" s="87">
        <f>MIN(75000,0.5*$E17,MAX(0.75*E17-F17,0))</f>
        <v>0</v>
      </c>
      <c r="J17" s="83">
        <f>IF(OR(E17=""),IF(OR('X. Suivi interne Énergir'!$G$6=1,'X. Suivi interne Énergir'!$G$6=2),0,"x"),0)</f>
        <v>0</v>
      </c>
    </row>
    <row r="18" spans="2:21" s="6" customFormat="1" ht="30" customHeight="1" x14ac:dyDescent="0.2">
      <c r="B18" s="186" t="s">
        <v>57</v>
      </c>
      <c r="C18" s="186"/>
      <c r="D18" s="187"/>
      <c r="E18" s="76"/>
      <c r="F18" s="75"/>
      <c r="G18" s="196" t="s">
        <v>267</v>
      </c>
      <c r="H18" s="197"/>
      <c r="I18" s="87">
        <f>MIN(75000,0.5*'3. Aide financière estimée'!$E18,MAX(0.75*(E18+E20)-F18-F20,0))</f>
        <v>0</v>
      </c>
      <c r="J18" s="83">
        <f>IF(OR(E18=""),IF(OR('X. Suivi interne Énergir'!$G$6=1,'X. Suivi interne Énergir'!$G$6=2),0,"x"),0)</f>
        <v>0</v>
      </c>
      <c r="M18" s="148"/>
    </row>
    <row r="19" spans="2:21" s="6" customFormat="1" ht="28.5" customHeight="1" x14ac:dyDescent="0.2">
      <c r="B19" s="186" t="s">
        <v>55</v>
      </c>
      <c r="C19" s="186"/>
      <c r="D19" s="187"/>
      <c r="E19" s="76"/>
      <c r="F19" s="75"/>
      <c r="G19" s="198" t="s">
        <v>53</v>
      </c>
      <c r="H19" s="199"/>
      <c r="I19" s="199"/>
      <c r="J19" s="83"/>
      <c r="L19" s="67"/>
      <c r="M19" s="67"/>
      <c r="N19" s="67"/>
      <c r="O19" s="67"/>
      <c r="Q19" s="67"/>
      <c r="R19" s="67"/>
      <c r="S19" s="67"/>
      <c r="T19" s="67"/>
      <c r="U19" s="67"/>
    </row>
    <row r="20" spans="2:21" s="6" customFormat="1" ht="30" customHeight="1" thickBot="1" x14ac:dyDescent="0.25">
      <c r="B20" s="186" t="s">
        <v>56</v>
      </c>
      <c r="C20" s="186"/>
      <c r="D20" s="187"/>
      <c r="E20" s="77"/>
      <c r="F20" s="78"/>
      <c r="G20" s="196" t="s">
        <v>268</v>
      </c>
      <c r="H20" s="197"/>
      <c r="I20" s="87">
        <f>MIN(75000-I18,0.5*$E20,MAX(0.75*(E18+E20)-F18-F20-I18,0))</f>
        <v>0</v>
      </c>
      <c r="J20" s="83">
        <f>IF(OR(E20=""),IF(OR('X. Suivi interne Énergir'!$G$6=1,'X. Suivi interne Énergir'!$G$6=2),0,"x"),0)</f>
        <v>0</v>
      </c>
      <c r="L20" s="67"/>
      <c r="M20" s="67"/>
      <c r="N20" s="67"/>
      <c r="O20" s="67"/>
      <c r="P20" s="67"/>
      <c r="Q20" s="67"/>
      <c r="R20" s="67"/>
      <c r="S20" s="67"/>
      <c r="T20" s="67"/>
      <c r="U20" s="67"/>
    </row>
    <row r="21" spans="2:21" s="6" customFormat="1" ht="17.25" customHeight="1" x14ac:dyDescent="0.2">
      <c r="B21" s="203" t="s">
        <v>264</v>
      </c>
      <c r="C21" s="203"/>
      <c r="D21" s="192"/>
      <c r="E21" s="150">
        <f>E19+E17+E18+E20</f>
        <v>0</v>
      </c>
      <c r="F21" s="151">
        <f>SUM(F17:F20)</f>
        <v>0</v>
      </c>
      <c r="G21" s="200">
        <f>SUM(G17:I20)</f>
        <v>0</v>
      </c>
      <c r="H21" s="201"/>
      <c r="I21" s="202"/>
      <c r="J21" s="26"/>
      <c r="L21" s="67"/>
      <c r="M21" s="67"/>
      <c r="N21" s="67"/>
      <c r="O21" s="67"/>
    </row>
    <row r="22" spans="2:21" ht="12" customHeight="1" x14ac:dyDescent="0.2">
      <c r="E22" s="66"/>
      <c r="F22" s="66"/>
      <c r="G22" s="66"/>
    </row>
    <row r="23" spans="2:21" ht="12" customHeight="1" x14ac:dyDescent="0.2">
      <c r="B23" s="61" t="s">
        <v>213</v>
      </c>
      <c r="C23" s="14"/>
      <c r="D23" s="14"/>
      <c r="E23" s="14"/>
      <c r="H23" s="1"/>
      <c r="I23" s="7"/>
      <c r="J23" s="7"/>
    </row>
    <row r="24" spans="2:21" ht="5.25" customHeight="1" x14ac:dyDescent="0.2">
      <c r="B24" s="15"/>
      <c r="C24" s="14"/>
      <c r="D24" s="14"/>
      <c r="E24" s="14"/>
      <c r="H24" s="1"/>
      <c r="I24" s="7"/>
      <c r="J24" s="7"/>
    </row>
    <row r="25" spans="2:21" ht="19.5" customHeight="1" x14ac:dyDescent="0.2">
      <c r="B25" s="204" t="s">
        <v>64</v>
      </c>
      <c r="C25" s="204"/>
      <c r="D25" s="204"/>
      <c r="E25" s="204"/>
      <c r="F25" s="204"/>
      <c r="G25" s="204"/>
      <c r="H25" s="204" t="s">
        <v>81</v>
      </c>
      <c r="I25" s="204"/>
      <c r="J25" s="7"/>
    </row>
    <row r="26" spans="2:21" ht="14.1" customHeight="1" thickBot="1" x14ac:dyDescent="0.25">
      <c r="B26" s="188" t="s">
        <v>82</v>
      </c>
      <c r="C26" s="188"/>
      <c r="D26" s="188"/>
      <c r="E26" s="188"/>
      <c r="F26" s="188"/>
      <c r="G26" s="188"/>
      <c r="H26" s="205">
        <f>'1. Données administratives'!B47</f>
        <v>0</v>
      </c>
      <c r="I26" s="205"/>
      <c r="J26" s="7"/>
    </row>
    <row r="27" spans="2:21" ht="14.1" customHeight="1" thickBot="1" x14ac:dyDescent="0.25">
      <c r="B27" s="188" t="s">
        <v>226</v>
      </c>
      <c r="C27" s="188"/>
      <c r="D27" s="188"/>
      <c r="E27" s="188"/>
      <c r="F27" s="188"/>
      <c r="G27" s="189"/>
      <c r="H27" s="208"/>
      <c r="I27" s="209"/>
      <c r="J27" s="83">
        <f>IF(OR(H27=""),IF(OR('X. Suivi interne Énergir'!$G$6=1,'X. Suivi interne Énergir'!$G$6=2),0,"x"),0)</f>
        <v>0</v>
      </c>
    </row>
    <row r="28" spans="2:21" ht="14.1" customHeight="1" thickBot="1" x14ac:dyDescent="0.25">
      <c r="B28" s="188" t="s">
        <v>48</v>
      </c>
      <c r="C28" s="188"/>
      <c r="D28" s="188"/>
      <c r="E28" s="188"/>
      <c r="F28" s="188"/>
      <c r="G28" s="188"/>
      <c r="H28" s="210">
        <f>IF(H26=0,0,H27/H26)</f>
        <v>0</v>
      </c>
      <c r="I28" s="210"/>
      <c r="J28" s="7"/>
    </row>
    <row r="29" spans="2:21" ht="20.25" customHeight="1" thickBot="1" x14ac:dyDescent="0.25">
      <c r="B29" s="186" t="s">
        <v>214</v>
      </c>
      <c r="C29" s="186"/>
      <c r="D29" s="186"/>
      <c r="E29" s="186"/>
      <c r="F29" s="186"/>
      <c r="G29" s="187"/>
      <c r="H29" s="211"/>
      <c r="I29" s="212"/>
      <c r="J29" s="83">
        <f>IF(OR(H29=""),IF(OR('X. Suivi interne Énergir'!$G$6=1,'X. Suivi interne Énergir'!$G$6=2),0,"x"),0)</f>
        <v>0</v>
      </c>
    </row>
    <row r="30" spans="2:21" ht="14.1" customHeight="1" x14ac:dyDescent="0.2">
      <c r="B30" s="188" t="s">
        <v>86</v>
      </c>
      <c r="C30" s="188"/>
      <c r="D30" s="188"/>
      <c r="E30" s="188"/>
      <c r="F30" s="188"/>
      <c r="G30" s="188"/>
      <c r="H30" s="213">
        <f>H29*H27</f>
        <v>0</v>
      </c>
      <c r="I30" s="213"/>
      <c r="J30" s="7"/>
    </row>
    <row r="31" spans="2:21" ht="14.1" customHeight="1" thickBot="1" x14ac:dyDescent="0.25">
      <c r="B31" s="190" t="s">
        <v>243</v>
      </c>
      <c r="C31" s="190"/>
      <c r="D31" s="190"/>
      <c r="E31" s="190"/>
      <c r="F31" s="190"/>
      <c r="G31" s="190"/>
      <c r="H31" s="214">
        <v>0.1</v>
      </c>
      <c r="I31" s="214"/>
      <c r="J31" s="7"/>
    </row>
    <row r="32" spans="2:21" ht="14.1" customHeight="1" thickTop="1" x14ac:dyDescent="0.2">
      <c r="B32" s="192" t="s">
        <v>265</v>
      </c>
      <c r="C32" s="193"/>
      <c r="D32" s="193"/>
      <c r="E32" s="193"/>
      <c r="F32" s="193"/>
      <c r="G32" s="193"/>
      <c r="H32" s="206">
        <f>MIN(H31*H30,175000)</f>
        <v>0</v>
      </c>
      <c r="I32" s="206"/>
      <c r="J32" s="7"/>
    </row>
    <row r="33" spans="2:10" ht="14.1" customHeight="1" x14ac:dyDescent="0.2">
      <c r="B33" s="192" t="s">
        <v>246</v>
      </c>
      <c r="C33" s="193"/>
      <c r="D33" s="193"/>
      <c r="E33" s="193"/>
      <c r="F33" s="193"/>
      <c r="G33" s="193"/>
      <c r="H33" s="207">
        <f>H32+G21+G14</f>
        <v>0</v>
      </c>
      <c r="I33" s="207"/>
      <c r="J33" s="20"/>
    </row>
    <row r="34" spans="2:10" ht="14.1" customHeight="1" x14ac:dyDescent="0.2">
      <c r="H34" s="1"/>
      <c r="I34" s="7"/>
      <c r="J34" s="20"/>
    </row>
    <row r="35" spans="2:10" ht="21.75" customHeight="1" x14ac:dyDescent="0.2">
      <c r="B35" s="185" t="s">
        <v>96</v>
      </c>
      <c r="C35" s="185"/>
      <c r="D35" s="185"/>
      <c r="E35" s="185"/>
      <c r="F35" s="185"/>
      <c r="G35" s="185"/>
      <c r="H35" s="185"/>
      <c r="I35" s="185"/>
      <c r="J35" s="7"/>
    </row>
    <row r="36" spans="2:10" ht="20.25" customHeight="1" x14ac:dyDescent="0.2">
      <c r="B36" s="191" t="s">
        <v>97</v>
      </c>
      <c r="C36" s="191"/>
      <c r="D36" s="191"/>
      <c r="E36" s="191"/>
      <c r="F36" s="191"/>
      <c r="G36" s="191"/>
      <c r="H36" s="191"/>
      <c r="I36" s="191"/>
      <c r="J36" s="7"/>
    </row>
    <row r="37" spans="2:10" ht="9.9499999999999993" customHeight="1" x14ac:dyDescent="0.2">
      <c r="B37" s="17" t="s">
        <v>88</v>
      </c>
      <c r="C37" s="17"/>
      <c r="D37" s="17"/>
      <c r="E37" s="17"/>
      <c r="F37" s="28"/>
      <c r="G37" s="17"/>
      <c r="H37" s="17"/>
      <c r="I37" s="17"/>
      <c r="J37" s="7"/>
    </row>
    <row r="38" spans="2:10" ht="9.9499999999999993" customHeight="1" x14ac:dyDescent="0.2">
      <c r="B38" s="184" t="s">
        <v>232</v>
      </c>
      <c r="C38" s="184"/>
      <c r="D38" s="184"/>
      <c r="E38" s="184"/>
      <c r="F38" s="184"/>
      <c r="G38" s="184"/>
      <c r="H38" s="184"/>
      <c r="I38" s="184"/>
      <c r="J38" s="7"/>
    </row>
    <row r="40" spans="2:10" ht="9.9499999999999993" customHeight="1" x14ac:dyDescent="0.2">
      <c r="B40" s="25"/>
      <c r="C40" s="25"/>
      <c r="D40" s="25"/>
      <c r="E40" s="14"/>
      <c r="F40" s="14"/>
      <c r="G40" s="14"/>
      <c r="H40" s="14"/>
      <c r="I40" s="7"/>
      <c r="J40" s="7"/>
    </row>
    <row r="41" spans="2:10" x14ac:dyDescent="0.2">
      <c r="H41" s="1"/>
    </row>
    <row r="42" spans="2:10" x14ac:dyDescent="0.2">
      <c r="H42" s="1"/>
    </row>
    <row r="59" spans="10:10" x14ac:dyDescent="0.2">
      <c r="J59" s="84">
        <f>COUNTIF(J2:J58,"x")</f>
        <v>0</v>
      </c>
    </row>
  </sheetData>
  <sheetProtection algorithmName="SHA-512" hashValue="m2ggtnOy8sFy94w2yVO4nDkdm8UsH6ON58gCLrK7qJA6g7FnYg/52CRTDhfoIvm9HaBHXqtEapHQNTAfHS0ArQ==" saltValue="m82aL3KD1cnmk5e2zO+iVQ==" spinCount="100000" sheet="1" objects="1" scenarios="1"/>
  <mergeCells count="42">
    <mergeCell ref="H25:I25"/>
    <mergeCell ref="H26:I26"/>
    <mergeCell ref="B21:D21"/>
    <mergeCell ref="H32:I32"/>
    <mergeCell ref="H33:I33"/>
    <mergeCell ref="H27:I27"/>
    <mergeCell ref="H28:I28"/>
    <mergeCell ref="H29:I29"/>
    <mergeCell ref="H30:I30"/>
    <mergeCell ref="H31:I31"/>
    <mergeCell ref="B36:I36"/>
    <mergeCell ref="D6:F6"/>
    <mergeCell ref="B8:I8"/>
    <mergeCell ref="B12:D12"/>
    <mergeCell ref="B32:G32"/>
    <mergeCell ref="G12:I12"/>
    <mergeCell ref="G13:H13"/>
    <mergeCell ref="G17:H17"/>
    <mergeCell ref="G18:H18"/>
    <mergeCell ref="G19:I19"/>
    <mergeCell ref="G20:H20"/>
    <mergeCell ref="G21:I21"/>
    <mergeCell ref="B14:D14"/>
    <mergeCell ref="G14:I14"/>
    <mergeCell ref="B33:G33"/>
    <mergeCell ref="B25:G25"/>
    <mergeCell ref="B16:D16"/>
    <mergeCell ref="G16:I16"/>
    <mergeCell ref="F4:G4"/>
    <mergeCell ref="B38:I38"/>
    <mergeCell ref="B35:I35"/>
    <mergeCell ref="B13:D13"/>
    <mergeCell ref="B17:D17"/>
    <mergeCell ref="B18:D18"/>
    <mergeCell ref="B19:D19"/>
    <mergeCell ref="B20:D20"/>
    <mergeCell ref="B26:G26"/>
    <mergeCell ref="B27:G27"/>
    <mergeCell ref="B28:G28"/>
    <mergeCell ref="B29:G29"/>
    <mergeCell ref="B30:G30"/>
    <mergeCell ref="B31:G31"/>
  </mergeCells>
  <conditionalFormatting sqref="J13 J17:J20">
    <cfRule type="cellIs" dxfId="14" priority="4" operator="equal">
      <formula>"x"</formula>
    </cfRule>
  </conditionalFormatting>
  <conditionalFormatting sqref="J27">
    <cfRule type="cellIs" dxfId="13" priority="3" operator="equal">
      <formula>"x"</formula>
    </cfRule>
  </conditionalFormatting>
  <conditionalFormatting sqref="J29">
    <cfRule type="cellIs" dxfId="12" priority="1" operator="equal">
      <formula>"x"</formula>
    </cfRule>
  </conditionalFormatting>
  <pageMargins left="0.70866141732283472" right="0.70866141732283472" top="0.74803149606299213" bottom="0.74803149606299213" header="0.31496062992125984" footer="0.31496062992125984"/>
  <pageSetup scale="86" orientation="portrait" r:id="rId1"/>
  <headerFooter>
    <oddFooter>&amp;L&amp;"-,Normal"&amp;8&amp;K002855Onglet : &amp;A
Imprimé le &amp;D&amp;C&amp;"-,Normal"&amp;8&amp;K002855Page &amp;P de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7" id="{313924FB-0A3F-4AA3-9BEA-05B8B1D90ED3}">
            <xm:f>'X. Suivi interne Énergir'!$G$6=2</xm:f>
            <x14:dxf>
              <border>
                <left style="thin">
                  <color theme="0" tint="-0.24994659260841701"/>
                </left>
                <right style="thin">
                  <color theme="0" tint="-0.24994659260841701"/>
                </right>
                <top style="thin">
                  <color theme="0" tint="-0.24994659260841701"/>
                </top>
                <bottom style="thin">
                  <color theme="0" tint="-0.24994659260841701"/>
                </bottom>
                <vertical/>
                <horizontal/>
              </border>
            </x14:dxf>
          </x14:cfRule>
          <xm:sqref>E17:F20</xm:sqref>
        </x14:conditionalFormatting>
        <x14:conditionalFormatting xmlns:xm="http://schemas.microsoft.com/office/excel/2006/main">
          <x14:cfRule type="expression" priority="5" id="{4F56441E-2CCC-451F-8F6F-E719C27559C6}">
            <xm:f>'X. Suivi interne Énergir'!$G$6=2</xm:f>
            <x14:dxf>
              <border>
                <left style="thin">
                  <color theme="0" tint="-0.24994659260841701"/>
                </left>
                <right style="thin">
                  <color theme="0" tint="-0.24994659260841701"/>
                </right>
                <top style="thin">
                  <color theme="0" tint="-0.24994659260841701"/>
                </top>
                <bottom style="thin">
                  <color theme="0" tint="-0.24994659260841701"/>
                </bottom>
                <vertical/>
                <horizontal/>
              </border>
            </x14:dxf>
          </x14:cfRule>
          <xm:sqref>H27:I27 H29:I29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CC726-AF57-41DF-A532-CB02F7F129F4}">
  <sheetPr>
    <pageSetUpPr fitToPage="1"/>
  </sheetPr>
  <dimension ref="B1:L57"/>
  <sheetViews>
    <sheetView showGridLines="0" view="pageBreakPreview" zoomScaleNormal="100" zoomScaleSheetLayoutView="100" workbookViewId="0">
      <selection activeCell="B17" sqref="B17:D17"/>
    </sheetView>
  </sheetViews>
  <sheetFormatPr baseColWidth="10" defaultRowHeight="12.75" x14ac:dyDescent="0.2"/>
  <cols>
    <col min="1" max="1" width="1.83203125" style="134" customWidth="1"/>
    <col min="2" max="9" width="14" style="134" customWidth="1"/>
    <col min="10" max="10" width="1.83203125" style="134" customWidth="1"/>
    <col min="11" max="16384" width="12" style="134"/>
  </cols>
  <sheetData>
    <row r="1" spans="2:10" s="118" customFormat="1" ht="10.5" customHeight="1" x14ac:dyDescent="0.2">
      <c r="C1" s="119"/>
      <c r="D1" s="119"/>
      <c r="E1" s="119"/>
      <c r="F1" s="119"/>
      <c r="G1" s="120"/>
      <c r="H1" s="119"/>
      <c r="I1" s="119"/>
    </row>
    <row r="2" spans="2:10" s="118" customFormat="1" ht="15" customHeight="1" x14ac:dyDescent="0.2">
      <c r="B2" s="121" t="s">
        <v>89</v>
      </c>
      <c r="E2" s="119"/>
      <c r="F2" s="119"/>
      <c r="G2" s="120"/>
      <c r="H2" s="119"/>
      <c r="I2" s="119"/>
    </row>
    <row r="3" spans="2:10" s="118" customFormat="1" ht="15" customHeight="1" thickBot="1" x14ac:dyDescent="0.25">
      <c r="B3" s="122" t="s">
        <v>90</v>
      </c>
      <c r="E3" s="119"/>
      <c r="F3" s="119"/>
      <c r="G3" s="120"/>
      <c r="H3" s="119"/>
      <c r="I3" s="119"/>
    </row>
    <row r="4" spans="2:10" s="118" customFormat="1" ht="15" customHeight="1" thickBot="1" x14ac:dyDescent="0.25">
      <c r="B4" s="123" t="s">
        <v>91</v>
      </c>
      <c r="E4" s="119"/>
      <c r="F4" s="215" t="s">
        <v>242</v>
      </c>
      <c r="G4" s="216"/>
      <c r="H4" s="119"/>
      <c r="I4" s="119"/>
    </row>
    <row r="5" spans="2:10" s="118" customFormat="1" ht="7.5" customHeight="1" x14ac:dyDescent="0.2">
      <c r="D5" s="124"/>
    </row>
    <row r="6" spans="2:10" s="118" customFormat="1" ht="15.95" customHeight="1" x14ac:dyDescent="0.2">
      <c r="B6" s="125" t="s">
        <v>143</v>
      </c>
      <c r="D6" s="219" t="str">
        <f>'1. Données administratives'!D6</f>
        <v>&lt;sélectionner&gt;</v>
      </c>
      <c r="E6" s="219"/>
      <c r="F6" s="219"/>
      <c r="H6" s="126" t="s">
        <v>5</v>
      </c>
      <c r="I6" s="127" t="str">
        <f>'1. Données administratives'!I6</f>
        <v>PE222-xxxxx</v>
      </c>
    </row>
    <row r="7" spans="2:10" s="118" customFormat="1" ht="9.9499999999999993" customHeight="1" x14ac:dyDescent="0.2">
      <c r="B7" s="124"/>
      <c r="C7" s="124"/>
      <c r="D7" s="124"/>
      <c r="E7" s="128"/>
      <c r="F7" s="124"/>
      <c r="H7" s="129"/>
      <c r="I7" s="130" t="str">
        <f>'1. Données administratives'!I7</f>
        <v>Révision 2021-06</v>
      </c>
    </row>
    <row r="8" spans="2:10" s="118" customFormat="1" ht="16.5" customHeight="1" x14ac:dyDescent="0.2">
      <c r="B8" s="217" t="s">
        <v>63</v>
      </c>
      <c r="C8" s="217"/>
      <c r="D8" s="217"/>
      <c r="E8" s="217"/>
      <c r="F8" s="217"/>
      <c r="G8" s="217"/>
      <c r="H8" s="217"/>
      <c r="I8" s="217"/>
      <c r="J8" s="131"/>
    </row>
    <row r="9" spans="2:10" ht="6.75" customHeight="1" x14ac:dyDescent="0.2">
      <c r="B9" s="132"/>
      <c r="C9" s="133"/>
      <c r="D9" s="133"/>
      <c r="E9" s="133"/>
      <c r="F9" s="133"/>
      <c r="G9" s="133"/>
      <c r="H9" s="133"/>
    </row>
    <row r="10" spans="2:10" x14ac:dyDescent="0.2">
      <c r="B10" s="132" t="s">
        <v>58</v>
      </c>
      <c r="C10" s="133"/>
      <c r="D10" s="133"/>
      <c r="E10" s="133"/>
      <c r="F10" s="133"/>
      <c r="G10" s="133"/>
      <c r="H10" s="133"/>
    </row>
    <row r="11" spans="2:10" ht="9" customHeight="1" x14ac:dyDescent="0.2">
      <c r="B11" s="135"/>
      <c r="C11" s="133"/>
      <c r="D11" s="133"/>
      <c r="E11" s="133"/>
      <c r="F11" s="133"/>
      <c r="G11" s="133"/>
      <c r="H11" s="133"/>
    </row>
    <row r="12" spans="2:10" ht="22.9" customHeight="1" x14ac:dyDescent="0.2">
      <c r="B12" s="224" t="s">
        <v>230</v>
      </c>
      <c r="C12" s="224"/>
      <c r="D12" s="224"/>
      <c r="E12" s="224"/>
      <c r="F12" s="224"/>
      <c r="G12" s="224"/>
      <c r="H12" s="224"/>
      <c r="I12" s="224"/>
    </row>
    <row r="13" spans="2:10" ht="23.45" customHeight="1" x14ac:dyDescent="0.2">
      <c r="B13" s="224" t="s">
        <v>83</v>
      </c>
      <c r="C13" s="224"/>
      <c r="D13" s="224"/>
      <c r="E13" s="224"/>
      <c r="F13" s="224"/>
      <c r="G13" s="224"/>
      <c r="H13" s="224"/>
      <c r="I13" s="224"/>
    </row>
    <row r="14" spans="2:10" ht="36.6" customHeight="1" x14ac:dyDescent="0.2">
      <c r="B14" s="224" t="s">
        <v>84</v>
      </c>
      <c r="C14" s="224"/>
      <c r="D14" s="224"/>
      <c r="E14" s="224"/>
      <c r="F14" s="224"/>
      <c r="G14" s="224"/>
      <c r="H14" s="224"/>
      <c r="I14" s="224"/>
    </row>
    <row r="15" spans="2:10" ht="12.75" customHeight="1" x14ac:dyDescent="0.2">
      <c r="B15" s="136"/>
      <c r="C15" s="136"/>
      <c r="D15" s="136"/>
      <c r="E15" s="136"/>
      <c r="F15" s="136"/>
      <c r="G15" s="136"/>
      <c r="H15" s="136"/>
      <c r="I15" s="136"/>
    </row>
    <row r="16" spans="2:10" ht="13.5" thickBot="1" x14ac:dyDescent="0.25">
      <c r="B16" s="220" t="s">
        <v>229</v>
      </c>
      <c r="C16" s="220"/>
      <c r="D16" s="220"/>
      <c r="E16" s="133"/>
      <c r="F16" s="133"/>
      <c r="G16" s="133"/>
      <c r="H16" s="133"/>
    </row>
    <row r="17" spans="2:10" ht="13.5" thickBot="1" x14ac:dyDescent="0.25">
      <c r="B17" s="221"/>
      <c r="C17" s="222"/>
      <c r="D17" s="223"/>
      <c r="E17" s="133"/>
      <c r="F17" s="133"/>
      <c r="G17" s="133"/>
      <c r="H17" s="133"/>
      <c r="J17" s="137">
        <f>IF(OR(B17=""),IF('X. Suivi interne Énergir'!$G$6=1,0,"x"),0)</f>
        <v>0</v>
      </c>
    </row>
    <row r="18" spans="2:10" ht="13.5" thickBot="1" x14ac:dyDescent="0.25">
      <c r="B18" s="220" t="s">
        <v>235</v>
      </c>
      <c r="C18" s="220"/>
      <c r="D18" s="220"/>
      <c r="E18" s="133"/>
    </row>
    <row r="19" spans="2:10" ht="13.5" thickBot="1" x14ac:dyDescent="0.25">
      <c r="B19" s="221"/>
      <c r="C19" s="222"/>
      <c r="D19" s="223"/>
      <c r="E19" s="133"/>
      <c r="J19" s="137">
        <f>IF(OR(B19=""),IF('X. Suivi interne Énergir'!$G$6=1,0,"x"),0)</f>
        <v>0</v>
      </c>
    </row>
    <row r="20" spans="2:10" ht="13.5" thickBot="1" x14ac:dyDescent="0.25">
      <c r="B20" s="220" t="s">
        <v>2</v>
      </c>
      <c r="C20" s="220"/>
      <c r="D20" s="220"/>
      <c r="E20" s="133"/>
      <c r="F20" s="133"/>
      <c r="G20" s="133"/>
      <c r="H20" s="133"/>
    </row>
    <row r="21" spans="2:10" ht="13.5" thickBot="1" x14ac:dyDescent="0.25">
      <c r="B21" s="221"/>
      <c r="C21" s="222"/>
      <c r="D21" s="223"/>
      <c r="E21" s="133"/>
      <c r="F21" s="133"/>
      <c r="G21" s="133"/>
      <c r="H21" s="133"/>
      <c r="J21" s="137">
        <f>IF(OR(B21=""),IF('X. Suivi interne Énergir'!$G$6=1,0,"x"),0)</f>
        <v>0</v>
      </c>
    </row>
    <row r="22" spans="2:10" ht="13.5" thickBot="1" x14ac:dyDescent="0.25">
      <c r="B22" s="220" t="s">
        <v>3</v>
      </c>
      <c r="C22" s="220"/>
      <c r="D22" s="220"/>
      <c r="E22" s="133"/>
      <c r="F22" s="133"/>
      <c r="G22" s="133"/>
      <c r="H22" s="133"/>
    </row>
    <row r="23" spans="2:10" ht="13.5" thickBot="1" x14ac:dyDescent="0.25">
      <c r="B23" s="221"/>
      <c r="C23" s="222"/>
      <c r="D23" s="223"/>
      <c r="E23" s="133"/>
      <c r="F23" s="133"/>
      <c r="G23" s="133"/>
      <c r="H23" s="133"/>
      <c r="J23" s="137">
        <f>IF(OR(B23=""),IF('X. Suivi interne Énergir'!$G$6=1,0,"x"),0)</f>
        <v>0</v>
      </c>
    </row>
    <row r="24" spans="2:10" x14ac:dyDescent="0.2">
      <c r="B24" s="218" t="s">
        <v>4</v>
      </c>
      <c r="C24" s="218"/>
      <c r="D24" s="218"/>
      <c r="E24" s="133"/>
      <c r="F24" s="133"/>
      <c r="G24" s="133"/>
      <c r="H24" s="133"/>
    </row>
    <row r="25" spans="2:10" x14ac:dyDescent="0.2">
      <c r="B25" s="135"/>
      <c r="C25" s="133"/>
      <c r="D25" s="133"/>
      <c r="E25" s="133"/>
      <c r="F25" s="133"/>
      <c r="G25" s="133"/>
      <c r="H25" s="133"/>
    </row>
    <row r="26" spans="2:10" ht="24.6" customHeight="1" x14ac:dyDescent="0.2">
      <c r="B26" s="229" t="s">
        <v>236</v>
      </c>
      <c r="C26" s="229"/>
      <c r="D26" s="229"/>
      <c r="E26" s="229"/>
      <c r="F26" s="229"/>
      <c r="G26" s="229"/>
      <c r="H26" s="229"/>
      <c r="I26" s="229"/>
    </row>
    <row r="27" spans="2:10" s="118" customFormat="1" ht="15.75" x14ac:dyDescent="0.2">
      <c r="B27" s="225" t="s">
        <v>249</v>
      </c>
      <c r="C27" s="226"/>
      <c r="D27" s="226"/>
      <c r="E27" s="226"/>
      <c r="F27" s="226"/>
      <c r="G27" s="226"/>
      <c r="H27" s="226"/>
      <c r="I27" s="226"/>
      <c r="J27" s="138"/>
    </row>
    <row r="28" spans="2:10" ht="18" customHeight="1" x14ac:dyDescent="0.2">
      <c r="B28" s="217" t="s">
        <v>85</v>
      </c>
      <c r="C28" s="217"/>
      <c r="D28" s="217"/>
      <c r="E28" s="217"/>
      <c r="F28" s="217"/>
      <c r="G28" s="217"/>
      <c r="H28" s="217"/>
      <c r="I28" s="217"/>
    </row>
    <row r="29" spans="2:10" ht="6.75" customHeight="1" x14ac:dyDescent="0.2">
      <c r="B29" s="132"/>
      <c r="C29" s="133"/>
      <c r="D29" s="133"/>
      <c r="E29" s="133"/>
      <c r="F29" s="133"/>
      <c r="G29" s="133"/>
      <c r="H29" s="133"/>
    </row>
    <row r="30" spans="2:10" x14ac:dyDescent="0.2">
      <c r="B30" s="132" t="s">
        <v>93</v>
      </c>
      <c r="C30" s="133"/>
      <c r="D30" s="133"/>
      <c r="E30" s="133"/>
      <c r="F30" s="133"/>
      <c r="G30" s="133"/>
      <c r="H30" s="133"/>
    </row>
    <row r="31" spans="2:10" ht="12.75" customHeight="1" x14ac:dyDescent="0.2">
      <c r="B31" s="224" t="s">
        <v>59</v>
      </c>
      <c r="C31" s="224"/>
      <c r="D31" s="224"/>
      <c r="E31" s="224"/>
      <c r="F31" s="224"/>
      <c r="G31" s="224"/>
      <c r="H31" s="224"/>
      <c r="I31" s="224"/>
    </row>
    <row r="32" spans="2:10" x14ac:dyDescent="0.2">
      <c r="B32" s="139"/>
      <c r="C32" s="133"/>
      <c r="D32" s="133"/>
      <c r="E32" s="133"/>
      <c r="F32" s="133"/>
      <c r="G32" s="133"/>
      <c r="H32" s="133"/>
    </row>
    <row r="33" spans="2:12" ht="34.15" customHeight="1" x14ac:dyDescent="0.2">
      <c r="B33" s="224" t="s">
        <v>231</v>
      </c>
      <c r="C33" s="224"/>
      <c r="D33" s="224"/>
      <c r="E33" s="224"/>
      <c r="F33" s="224"/>
      <c r="G33" s="224"/>
      <c r="H33" s="224"/>
      <c r="I33" s="224"/>
    </row>
    <row r="34" spans="2:12" ht="34.15" customHeight="1" x14ac:dyDescent="0.2">
      <c r="B34" s="224" t="s">
        <v>250</v>
      </c>
      <c r="C34" s="224"/>
      <c r="D34" s="224"/>
      <c r="E34" s="224"/>
      <c r="F34" s="224"/>
      <c r="G34" s="224"/>
      <c r="H34" s="224"/>
      <c r="I34" s="224"/>
      <c r="L34" s="140"/>
    </row>
    <row r="35" spans="2:12" x14ac:dyDescent="0.2">
      <c r="B35" s="135"/>
      <c r="C35" s="133"/>
      <c r="D35" s="133"/>
      <c r="E35" s="133"/>
      <c r="F35" s="133"/>
      <c r="G35" s="133"/>
      <c r="H35" s="133"/>
    </row>
    <row r="36" spans="2:12" ht="13.5" thickBot="1" x14ac:dyDescent="0.25">
      <c r="B36" s="220" t="s">
        <v>229</v>
      </c>
      <c r="C36" s="220"/>
      <c r="D36" s="220"/>
      <c r="E36" s="133"/>
      <c r="F36" s="133"/>
      <c r="G36" s="133"/>
      <c r="H36" s="133"/>
    </row>
    <row r="37" spans="2:12" ht="13.5" thickBot="1" x14ac:dyDescent="0.25">
      <c r="B37" s="221"/>
      <c r="C37" s="222"/>
      <c r="D37" s="223"/>
      <c r="E37" s="133"/>
      <c r="F37" s="133"/>
      <c r="G37" s="133"/>
      <c r="H37" s="133"/>
      <c r="J37" s="137">
        <f>IF(OR(B37=""),IF(OR('X. Suivi interne Énergir'!$G$6=1,'X. Suivi interne Énergir'!$G$6=2),0,"x"),0)</f>
        <v>0</v>
      </c>
      <c r="L37" s="140"/>
    </row>
    <row r="38" spans="2:12" ht="13.5" thickBot="1" x14ac:dyDescent="0.25">
      <c r="B38" s="220" t="s">
        <v>237</v>
      </c>
      <c r="C38" s="220"/>
      <c r="D38" s="220"/>
      <c r="E38" s="133"/>
      <c r="F38" s="133"/>
      <c r="G38" s="133"/>
      <c r="H38" s="133"/>
    </row>
    <row r="39" spans="2:12" ht="13.5" thickBot="1" x14ac:dyDescent="0.25">
      <c r="B39" s="221"/>
      <c r="C39" s="222"/>
      <c r="D39" s="223"/>
      <c r="E39" s="133"/>
      <c r="F39" s="133"/>
      <c r="G39" s="133"/>
      <c r="H39" s="133"/>
      <c r="J39" s="137">
        <f>IF(OR(B39=""),IF(OR('X. Suivi interne Énergir'!$G$6=1,'X. Suivi interne Énergir'!$G$6=2),0,"x"),0)</f>
        <v>0</v>
      </c>
    </row>
    <row r="40" spans="2:12" ht="13.5" thickBot="1" x14ac:dyDescent="0.25">
      <c r="B40" s="220" t="s">
        <v>2</v>
      </c>
      <c r="C40" s="220"/>
      <c r="D40" s="220"/>
      <c r="E40" s="133"/>
      <c r="F40" s="133"/>
      <c r="G40" s="133"/>
      <c r="H40" s="133"/>
    </row>
    <row r="41" spans="2:12" ht="13.5" thickBot="1" x14ac:dyDescent="0.25">
      <c r="B41" s="221"/>
      <c r="C41" s="222"/>
      <c r="D41" s="223"/>
      <c r="E41" s="133"/>
      <c r="F41" s="133"/>
      <c r="G41" s="133"/>
      <c r="H41" s="133"/>
      <c r="J41" s="137">
        <f>IF(OR(B41=""),IF(OR('X. Suivi interne Énergir'!$G$6=1,'X. Suivi interne Énergir'!$G$6=2),0,"x"),0)</f>
        <v>0</v>
      </c>
    </row>
    <row r="42" spans="2:12" ht="13.5" thickBot="1" x14ac:dyDescent="0.25">
      <c r="B42" s="220" t="s">
        <v>3</v>
      </c>
      <c r="C42" s="220"/>
      <c r="D42" s="220"/>
      <c r="E42" s="133"/>
      <c r="F42" s="133"/>
      <c r="G42" s="133"/>
      <c r="H42" s="133"/>
    </row>
    <row r="43" spans="2:12" ht="13.5" thickBot="1" x14ac:dyDescent="0.25">
      <c r="B43" s="221"/>
      <c r="C43" s="222"/>
      <c r="D43" s="223"/>
      <c r="E43" s="133"/>
      <c r="F43" s="133"/>
      <c r="G43" s="133"/>
      <c r="H43" s="133"/>
      <c r="J43" s="137">
        <f>IF(OR(B43=""),IF(OR('X. Suivi interne Énergir'!$G$6=1,'X. Suivi interne Énergir'!$G$6=2),0,"x"),0)</f>
        <v>0</v>
      </c>
    </row>
    <row r="44" spans="2:12" x14ac:dyDescent="0.2">
      <c r="B44" s="218" t="s">
        <v>4</v>
      </c>
      <c r="C44" s="218"/>
      <c r="D44" s="218"/>
      <c r="E44" s="133"/>
      <c r="F44" s="133"/>
      <c r="G44" s="133"/>
      <c r="H44" s="133"/>
    </row>
    <row r="45" spans="2:12" x14ac:dyDescent="0.2">
      <c r="B45" s="133"/>
      <c r="C45" s="133"/>
      <c r="D45" s="133"/>
      <c r="E45" s="133"/>
      <c r="F45" s="133"/>
      <c r="G45" s="133"/>
      <c r="H45" s="133"/>
    </row>
    <row r="46" spans="2:12" ht="22.5" customHeight="1" x14ac:dyDescent="0.2">
      <c r="B46" s="229" t="s">
        <v>238</v>
      </c>
      <c r="C46" s="229"/>
      <c r="D46" s="229"/>
      <c r="E46" s="229"/>
      <c r="F46" s="229"/>
      <c r="G46" s="229"/>
      <c r="H46" s="229"/>
      <c r="I46" s="229"/>
    </row>
    <row r="47" spans="2:12" ht="6.75" customHeight="1" x14ac:dyDescent="0.2">
      <c r="B47" s="141"/>
      <c r="C47" s="141"/>
      <c r="D47" s="141"/>
      <c r="E47" s="141"/>
      <c r="F47" s="141"/>
      <c r="G47" s="141"/>
      <c r="H47" s="141"/>
    </row>
    <row r="48" spans="2:12" s="118" customFormat="1" ht="15.75" x14ac:dyDescent="0.2">
      <c r="B48" s="227" t="s">
        <v>245</v>
      </c>
      <c r="C48" s="228"/>
      <c r="D48" s="228"/>
      <c r="E48" s="228"/>
      <c r="F48" s="228"/>
      <c r="G48" s="228"/>
      <c r="H48" s="228"/>
      <c r="I48" s="228"/>
      <c r="J48" s="138"/>
    </row>
    <row r="57" spans="10:11" x14ac:dyDescent="0.2">
      <c r="J57" s="142">
        <f>COUNTIF(J2:J56,"x")</f>
        <v>0</v>
      </c>
      <c r="K57" s="118"/>
    </row>
  </sheetData>
  <sheetProtection algorithmName="SHA-512" hashValue="4SaRnr7WdZPFTZe9dQVsKRQ8RrOMedL6eY0ZM20xHdTbZf5Y+Km8/0fJEucefuZJ+bSC3sEMKb402lQUAEC5/A==" saltValue="J8GAx2Bi6Ci9F6omqXIXGQ==" spinCount="100000" sheet="1" objects="1" scenarios="1"/>
  <mergeCells count="32">
    <mergeCell ref="B48:I48"/>
    <mergeCell ref="B23:D23"/>
    <mergeCell ref="B41:D41"/>
    <mergeCell ref="B42:D42"/>
    <mergeCell ref="B43:D43"/>
    <mergeCell ref="B46:I46"/>
    <mergeCell ref="B26:I26"/>
    <mergeCell ref="B31:I31"/>
    <mergeCell ref="B44:D44"/>
    <mergeCell ref="B36:D36"/>
    <mergeCell ref="B37:D37"/>
    <mergeCell ref="B38:D38"/>
    <mergeCell ref="B39:D39"/>
    <mergeCell ref="B40:D40"/>
    <mergeCell ref="B33:I33"/>
    <mergeCell ref="B34:I34"/>
    <mergeCell ref="F4:G4"/>
    <mergeCell ref="B28:I28"/>
    <mergeCell ref="B24:D24"/>
    <mergeCell ref="D6:F6"/>
    <mergeCell ref="B16:D16"/>
    <mergeCell ref="B18:D18"/>
    <mergeCell ref="B20:D20"/>
    <mergeCell ref="B22:D22"/>
    <mergeCell ref="B17:D17"/>
    <mergeCell ref="B19:D19"/>
    <mergeCell ref="B21:D21"/>
    <mergeCell ref="B8:I8"/>
    <mergeCell ref="B12:I12"/>
    <mergeCell ref="B13:I13"/>
    <mergeCell ref="B14:I14"/>
    <mergeCell ref="B27:I27"/>
  </mergeCells>
  <conditionalFormatting sqref="J23">
    <cfRule type="cellIs" dxfId="9" priority="4" operator="equal">
      <formula>"x"</formula>
    </cfRule>
  </conditionalFormatting>
  <conditionalFormatting sqref="J17">
    <cfRule type="cellIs" dxfId="8" priority="11" operator="equal">
      <formula>"x"</formula>
    </cfRule>
  </conditionalFormatting>
  <conditionalFormatting sqref="J37">
    <cfRule type="cellIs" dxfId="7" priority="10" operator="equal">
      <formula>"x"</formula>
    </cfRule>
  </conditionalFormatting>
  <conditionalFormatting sqref="J19">
    <cfRule type="cellIs" dxfId="6" priority="6" operator="equal">
      <formula>"x"</formula>
    </cfRule>
  </conditionalFormatting>
  <conditionalFormatting sqref="J21">
    <cfRule type="cellIs" dxfId="5" priority="5" operator="equal">
      <formula>"x"</formula>
    </cfRule>
  </conditionalFormatting>
  <conditionalFormatting sqref="J39">
    <cfRule type="cellIs" dxfId="4" priority="3" operator="equal">
      <formula>"x"</formula>
    </cfRule>
  </conditionalFormatting>
  <conditionalFormatting sqref="J41">
    <cfRule type="cellIs" dxfId="3" priority="2" operator="equal">
      <formula>"x"</formula>
    </cfRule>
  </conditionalFormatting>
  <conditionalFormatting sqref="J43">
    <cfRule type="cellIs" dxfId="2" priority="1" operator="equal">
      <formula>"x"</formula>
    </cfRule>
  </conditionalFormatting>
  <hyperlinks>
    <hyperlink ref="B48:I48" r:id="rId1" display="Faire parvenir ce formulaire en format excel à  : efficaciteenergetique@energir.com" xr:uid="{A79C1982-BB16-4A45-8121-4F4957035673}"/>
    <hyperlink ref="B27:I27" r:id="rId2" display="Faire parvenir ce formulaire en format excel à  : efficaciteenergetique@energir.com" xr:uid="{A4E87528-EB96-42D6-A9A1-A8750DF811EC}"/>
  </hyperlinks>
  <pageMargins left="0.70866141732283472" right="0.70866141732283472" top="0.74803149606299213" bottom="0.74803149606299213" header="0.31496062992125984" footer="0.31496062992125984"/>
  <pageSetup scale="87" orientation="portrait" r:id="rId3"/>
  <headerFooter>
    <oddFooter>&amp;L&amp;"-,Normal"&amp;8&amp;K002855Onglet : &amp;A
Imprimé le &amp;D&amp;C&amp;"-,Normal"&amp;8&amp;K002855Page &amp;P de &amp;N</oddFooter>
  </headerFooter>
  <drawing r:id="rId4"/>
  <extLst>
    <ext xmlns:x14="http://schemas.microsoft.com/office/spreadsheetml/2009/9/main" uri="{78C0D931-6437-407d-A8EE-F0AAD7539E65}">
      <x14:conditionalFormattings>
        <x14:conditionalFormatting xmlns:xm="http://schemas.microsoft.com/office/excel/2006/main">
          <x14:cfRule type="expression" priority="14" id="{7418D7EA-DB70-43B7-B936-BCA56D8380FB}">
            <xm:f>'X. Suivi interne Énergir'!$G$6=2</xm:f>
            <x14:dxf>
              <font>
                <color theme="0"/>
              </font>
              <fill>
                <patternFill patternType="solid">
                  <fgColor theme="0"/>
                  <bgColor theme="0"/>
                </patternFill>
              </fill>
              <border>
                <left style="thin">
                  <color theme="0"/>
                </left>
                <right style="thin">
                  <color theme="0"/>
                </right>
                <top style="thin">
                  <color theme="0"/>
                </top>
                <bottom style="thin">
                  <color theme="0"/>
                </bottom>
                <vertical/>
                <horizontal/>
              </border>
            </x14:dxf>
          </x14:cfRule>
          <xm:sqref>A28:J47</xm:sqref>
        </x14:conditionalFormatting>
        <x14:conditionalFormatting xmlns:xm="http://schemas.microsoft.com/office/excel/2006/main">
          <x14:cfRule type="expression" priority="13" id="{CBFDC77A-9634-463D-AB0E-C9BEE81EB26C}">
            <xm:f>'X. Suivi interne Énergir'!$G$6=2</xm:f>
            <x14:dxf>
              <font>
                <color theme="1"/>
              </font>
            </x14:dxf>
          </x14:cfRule>
          <xm:sqref>B27:I27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4B3EE-0BE9-4726-8188-A61090008B91}">
  <sheetPr>
    <pageSetUpPr fitToPage="1"/>
  </sheetPr>
  <dimension ref="B1:K139"/>
  <sheetViews>
    <sheetView showGridLines="0" view="pageBreakPreview" zoomScale="130" zoomScaleNormal="130" zoomScaleSheetLayoutView="130" workbookViewId="0">
      <selection activeCell="C14" sqref="C14"/>
    </sheetView>
  </sheetViews>
  <sheetFormatPr baseColWidth="10" defaultRowHeight="12.75" x14ac:dyDescent="0.2"/>
  <cols>
    <col min="1" max="1" width="1.83203125" customWidth="1"/>
    <col min="2" max="2" width="34.83203125" customWidth="1"/>
    <col min="3" max="8" width="14" customWidth="1"/>
    <col min="9" max="9" width="21.83203125" customWidth="1"/>
    <col min="10" max="10" width="13.6640625" customWidth="1"/>
    <col min="11" max="11" width="2.6640625" customWidth="1"/>
  </cols>
  <sheetData>
    <row r="1" spans="2:11" s="1" customFormat="1" ht="10.5" customHeight="1" x14ac:dyDescent="0.2">
      <c r="C1" s="2"/>
      <c r="D1" s="2"/>
      <c r="E1" s="2"/>
      <c r="F1" s="2"/>
      <c r="G1" s="3"/>
      <c r="H1" s="2"/>
      <c r="I1" s="2"/>
    </row>
    <row r="2" spans="2:11" s="1" customFormat="1" ht="15" customHeight="1" x14ac:dyDescent="0.2">
      <c r="B2" s="31" t="s">
        <v>89</v>
      </c>
      <c r="E2" s="2"/>
      <c r="F2" s="2"/>
      <c r="G2" s="3"/>
      <c r="H2" s="2"/>
      <c r="I2" s="2"/>
    </row>
    <row r="3" spans="2:11" s="1" customFormat="1" ht="15" customHeight="1" x14ac:dyDescent="0.2">
      <c r="B3" s="32" t="s">
        <v>90</v>
      </c>
      <c r="E3" s="2"/>
      <c r="F3" s="2"/>
      <c r="G3" s="3"/>
      <c r="H3" s="2"/>
      <c r="I3" s="2"/>
    </row>
    <row r="4" spans="2:11" s="1" customFormat="1" ht="15" customHeight="1" x14ac:dyDescent="0.2">
      <c r="B4" s="33" t="s">
        <v>91</v>
      </c>
      <c r="E4" s="2"/>
      <c r="F4" s="2"/>
      <c r="G4" s="3"/>
      <c r="H4" s="2"/>
      <c r="I4" s="2"/>
    </row>
    <row r="5" spans="2:11" s="1" customFormat="1" ht="7.5" customHeight="1" x14ac:dyDescent="0.2">
      <c r="D5" s="7"/>
    </row>
    <row r="6" spans="2:11" s="1" customFormat="1" ht="15.95" customHeight="1" x14ac:dyDescent="0.2">
      <c r="B6" s="8" t="s">
        <v>67</v>
      </c>
      <c r="D6" s="170" t="str">
        <f>'1. Données administratives'!D6</f>
        <v>&lt;sélectionner&gt;</v>
      </c>
      <c r="E6" s="170"/>
      <c r="F6" s="170"/>
      <c r="G6" s="85">
        <f>IF(D6="&lt;sélectionner&gt;",1,IF(D6="Diagnostic",2,IF(D6="Élaboration et mise en œuvre du SGÉ",3,"E")))</f>
        <v>1</v>
      </c>
      <c r="H6" s="64" t="s">
        <v>5</v>
      </c>
      <c r="I6" s="62" t="str">
        <f>'1. Données administratives'!I6</f>
        <v>PE222-xxxxx</v>
      </c>
    </row>
    <row r="7" spans="2:11" s="1" customFormat="1" ht="9.9499999999999993" customHeight="1" x14ac:dyDescent="0.2">
      <c r="B7" s="7"/>
      <c r="C7" s="7"/>
      <c r="D7" s="7"/>
      <c r="E7" s="11"/>
      <c r="F7" s="7"/>
      <c r="G7" s="85">
        <f>'1. Données administratives'!J57+'2. Données du projet'!J57+'3. Aide financière estimée'!J59+'4. Consentement'!J57</f>
        <v>0</v>
      </c>
      <c r="H7" s="9"/>
      <c r="I7" s="12" t="str">
        <f>'1. Données administratives'!I7</f>
        <v>Révision 2021-06</v>
      </c>
    </row>
    <row r="8" spans="2:11" x14ac:dyDescent="0.2">
      <c r="B8" s="230" t="s">
        <v>126</v>
      </c>
      <c r="C8" s="231"/>
      <c r="D8" s="231"/>
      <c r="E8" s="231"/>
      <c r="F8" s="231"/>
      <c r="G8" s="231"/>
      <c r="H8" s="231"/>
      <c r="I8" s="231"/>
      <c r="J8" s="7"/>
      <c r="K8" s="7"/>
    </row>
    <row r="9" spans="2:11" ht="4.5" customHeight="1" x14ac:dyDescent="0.2">
      <c r="B9" s="47"/>
      <c r="C9" s="47"/>
      <c r="D9" s="47"/>
      <c r="E9" s="47"/>
      <c r="F9" s="47"/>
      <c r="G9" s="47"/>
      <c r="H9" s="47"/>
      <c r="I9" s="47"/>
      <c r="J9" s="7"/>
      <c r="K9" s="7"/>
    </row>
    <row r="10" spans="2:11" ht="12.75" customHeight="1" x14ac:dyDescent="0.2">
      <c r="B10" s="93" t="s">
        <v>256</v>
      </c>
      <c r="C10" s="46"/>
      <c r="D10" s="45"/>
      <c r="E10" s="45"/>
      <c r="F10" s="45"/>
      <c r="G10" s="45"/>
      <c r="H10" s="45"/>
      <c r="I10" s="46"/>
      <c r="K10" s="7"/>
    </row>
    <row r="11" spans="2:11" ht="4.5" customHeight="1" x14ac:dyDescent="0.2">
      <c r="B11" s="47"/>
      <c r="C11" s="47"/>
      <c r="D11" s="47"/>
      <c r="E11" s="47"/>
      <c r="F11" s="47"/>
      <c r="G11" s="47"/>
      <c r="H11" s="47"/>
      <c r="I11" s="47"/>
      <c r="J11" s="7"/>
      <c r="K11" s="7"/>
    </row>
    <row r="12" spans="2:11" x14ac:dyDescent="0.2">
      <c r="B12" s="7"/>
      <c r="C12" s="56" t="s">
        <v>215</v>
      </c>
      <c r="D12" s="56" t="s">
        <v>216</v>
      </c>
      <c r="E12" s="56" t="s">
        <v>217</v>
      </c>
      <c r="F12" s="56" t="s">
        <v>218</v>
      </c>
      <c r="G12" s="56" t="s">
        <v>219</v>
      </c>
      <c r="H12" s="56" t="s">
        <v>220</v>
      </c>
      <c r="I12" s="56" t="s">
        <v>47</v>
      </c>
    </row>
    <row r="13" spans="2:11" ht="18.75" thickBot="1" x14ac:dyDescent="0.25">
      <c r="B13" s="7"/>
      <c r="C13" s="273" t="s">
        <v>105</v>
      </c>
      <c r="D13" s="273" t="s">
        <v>127</v>
      </c>
      <c r="E13" s="273" t="s">
        <v>221</v>
      </c>
      <c r="F13" s="273" t="s">
        <v>222</v>
      </c>
      <c r="G13" s="273" t="s">
        <v>223</v>
      </c>
      <c r="H13" s="273" t="s">
        <v>224</v>
      </c>
      <c r="I13" s="56"/>
    </row>
    <row r="14" spans="2:11" x14ac:dyDescent="0.2">
      <c r="B14" s="41" t="s">
        <v>136</v>
      </c>
      <c r="C14" s="274"/>
      <c r="D14" s="274"/>
      <c r="E14" s="274"/>
      <c r="F14" s="274"/>
      <c r="G14" s="274"/>
      <c r="H14" s="274"/>
      <c r="I14" s="143" t="s">
        <v>53</v>
      </c>
    </row>
    <row r="15" spans="2:11" x14ac:dyDescent="0.2">
      <c r="B15" s="41" t="s">
        <v>137</v>
      </c>
      <c r="C15" s="275"/>
      <c r="D15" s="275"/>
      <c r="E15" s="275"/>
      <c r="F15" s="275"/>
      <c r="G15" s="275"/>
      <c r="H15" s="275"/>
      <c r="I15" s="143" t="s">
        <v>53</v>
      </c>
    </row>
    <row r="16" spans="2:11" x14ac:dyDescent="0.2">
      <c r="B16" s="44" t="s">
        <v>116</v>
      </c>
      <c r="C16" s="276"/>
      <c r="D16" s="276"/>
      <c r="E16" s="276"/>
      <c r="F16" s="276"/>
      <c r="G16" s="276"/>
      <c r="H16" s="276"/>
      <c r="I16" s="57"/>
    </row>
    <row r="17" spans="2:9" x14ac:dyDescent="0.2">
      <c r="B17" s="41" t="s">
        <v>105</v>
      </c>
      <c r="C17" s="277"/>
      <c r="D17" s="277"/>
      <c r="E17" s="277"/>
      <c r="F17" s="277"/>
      <c r="G17" s="277"/>
      <c r="H17" s="277"/>
      <c r="I17" s="269">
        <f t="shared" ref="I17:I23" si="0">SUM(C17:H17)</f>
        <v>0</v>
      </c>
    </row>
    <row r="18" spans="2:9" x14ac:dyDescent="0.2">
      <c r="B18" s="41" t="s">
        <v>117</v>
      </c>
      <c r="C18" s="277"/>
      <c r="D18" s="277"/>
      <c r="E18" s="277"/>
      <c r="F18" s="277"/>
      <c r="G18" s="277"/>
      <c r="H18" s="277"/>
      <c r="I18" s="269">
        <f t="shared" si="0"/>
        <v>0</v>
      </c>
    </row>
    <row r="19" spans="2:9" x14ac:dyDescent="0.2">
      <c r="B19" s="42" t="s">
        <v>118</v>
      </c>
      <c r="C19" s="278"/>
      <c r="D19" s="278"/>
      <c r="E19" s="278"/>
      <c r="F19" s="278"/>
      <c r="G19" s="278"/>
      <c r="H19" s="278"/>
      <c r="I19" s="270">
        <f t="shared" si="0"/>
        <v>0</v>
      </c>
    </row>
    <row r="20" spans="2:9" x14ac:dyDescent="0.2">
      <c r="B20" s="42" t="s">
        <v>119</v>
      </c>
      <c r="C20" s="278"/>
      <c r="D20" s="278"/>
      <c r="E20" s="278"/>
      <c r="F20" s="278"/>
      <c r="G20" s="278"/>
      <c r="H20" s="278"/>
      <c r="I20" s="270">
        <f t="shared" si="0"/>
        <v>0</v>
      </c>
    </row>
    <row r="21" spans="2:9" x14ac:dyDescent="0.2">
      <c r="B21" s="42" t="s">
        <v>120</v>
      </c>
      <c r="C21" s="278"/>
      <c r="D21" s="278"/>
      <c r="E21" s="278"/>
      <c r="F21" s="278"/>
      <c r="G21" s="278"/>
      <c r="H21" s="278"/>
      <c r="I21" s="270">
        <f t="shared" si="0"/>
        <v>0</v>
      </c>
    </row>
    <row r="22" spans="2:9" ht="18" x14ac:dyDescent="0.2">
      <c r="B22" s="41" t="s">
        <v>108</v>
      </c>
      <c r="C22" s="277"/>
      <c r="D22" s="277"/>
      <c r="E22" s="277"/>
      <c r="F22" s="277"/>
      <c r="G22" s="277"/>
      <c r="H22" s="277"/>
      <c r="I22" s="269">
        <f t="shared" si="0"/>
        <v>0</v>
      </c>
    </row>
    <row r="23" spans="2:9" ht="16.5" x14ac:dyDescent="0.2">
      <c r="B23" s="43" t="s">
        <v>125</v>
      </c>
      <c r="C23" s="277"/>
      <c r="D23" s="277"/>
      <c r="E23" s="277"/>
      <c r="F23" s="277"/>
      <c r="G23" s="277"/>
      <c r="H23" s="277"/>
      <c r="I23" s="271">
        <f t="shared" si="0"/>
        <v>0</v>
      </c>
    </row>
    <row r="24" spans="2:9" ht="4.5" customHeight="1" x14ac:dyDescent="0.2">
      <c r="B24" s="57"/>
      <c r="C24" s="276"/>
      <c r="D24" s="276"/>
      <c r="E24" s="276"/>
      <c r="F24" s="276"/>
      <c r="G24" s="276"/>
      <c r="H24" s="276"/>
      <c r="I24" s="57"/>
    </row>
    <row r="25" spans="2:9" ht="18" x14ac:dyDescent="0.2">
      <c r="B25" s="58" t="s">
        <v>141</v>
      </c>
      <c r="C25" s="279"/>
      <c r="D25" s="279"/>
      <c r="E25" s="279"/>
      <c r="F25" s="279"/>
      <c r="G25" s="279"/>
      <c r="H25" s="279"/>
      <c r="I25" s="1"/>
    </row>
    <row r="26" spans="2:9" x14ac:dyDescent="0.2">
      <c r="B26" s="41" t="s">
        <v>139</v>
      </c>
      <c r="C26" s="280"/>
      <c r="D26" s="280"/>
      <c r="E26" s="280"/>
      <c r="F26" s="280"/>
      <c r="G26" s="280"/>
      <c r="H26" s="280"/>
      <c r="I26" s="272">
        <f>SUM(C26:H26)</f>
        <v>0</v>
      </c>
    </row>
    <row r="27" spans="2:9" x14ac:dyDescent="0.2">
      <c r="B27" s="41" t="s">
        <v>121</v>
      </c>
      <c r="C27" s="280"/>
      <c r="D27" s="280"/>
      <c r="E27" s="280"/>
      <c r="F27" s="280"/>
      <c r="G27" s="280"/>
      <c r="H27" s="280"/>
      <c r="I27" s="272">
        <f>SUM(C27:H27)</f>
        <v>0</v>
      </c>
    </row>
    <row r="28" spans="2:9" x14ac:dyDescent="0.2">
      <c r="B28" s="41" t="s">
        <v>103</v>
      </c>
      <c r="C28" s="280"/>
      <c r="D28" s="280"/>
      <c r="E28" s="280"/>
      <c r="F28" s="280"/>
      <c r="G28" s="280"/>
      <c r="H28" s="280"/>
      <c r="I28" s="272">
        <f>SUM(C28:H28)</f>
        <v>0</v>
      </c>
    </row>
    <row r="29" spans="2:9" x14ac:dyDescent="0.2">
      <c r="B29" s="41" t="s">
        <v>140</v>
      </c>
      <c r="C29" s="281"/>
      <c r="D29" s="281"/>
      <c r="E29" s="284"/>
      <c r="F29" s="284"/>
      <c r="G29" s="284"/>
      <c r="H29" s="284"/>
      <c r="I29" s="143" t="s">
        <v>53</v>
      </c>
    </row>
    <row r="30" spans="2:9" x14ac:dyDescent="0.2">
      <c r="B30" s="41" t="s">
        <v>122</v>
      </c>
      <c r="C30" s="281"/>
      <c r="D30" s="281"/>
      <c r="E30" s="284"/>
      <c r="F30" s="284"/>
      <c r="G30" s="284"/>
      <c r="H30" s="284"/>
      <c r="I30" s="143" t="s">
        <v>53</v>
      </c>
    </row>
    <row r="31" spans="2:9" ht="3.75" customHeight="1" x14ac:dyDescent="0.2">
      <c r="B31" s="57"/>
      <c r="C31" s="276"/>
      <c r="D31" s="276"/>
      <c r="E31" s="276"/>
      <c r="F31" s="276"/>
      <c r="G31" s="276"/>
      <c r="H31" s="276"/>
      <c r="I31" s="57"/>
    </row>
    <row r="32" spans="2:9" ht="12.75" customHeight="1" x14ac:dyDescent="0.2">
      <c r="B32" s="58" t="s">
        <v>123</v>
      </c>
      <c r="C32" s="279"/>
      <c r="D32" s="279"/>
      <c r="E32" s="279"/>
      <c r="F32" s="279"/>
      <c r="G32" s="279"/>
      <c r="H32" s="279"/>
      <c r="I32" s="1"/>
    </row>
    <row r="33" spans="2:11" x14ac:dyDescent="0.2">
      <c r="B33" s="41" t="s">
        <v>128</v>
      </c>
      <c r="C33" s="282"/>
      <c r="D33" s="282"/>
      <c r="E33" s="282"/>
      <c r="F33" s="282"/>
      <c r="G33" s="282"/>
      <c r="H33" s="282"/>
      <c r="I33" s="143" t="s">
        <v>53</v>
      </c>
    </row>
    <row r="34" spans="2:11" x14ac:dyDescent="0.2">
      <c r="B34" s="48" t="s">
        <v>129</v>
      </c>
      <c r="C34" s="277"/>
      <c r="D34" s="277"/>
      <c r="E34" s="277"/>
      <c r="F34" s="277"/>
      <c r="G34" s="277"/>
      <c r="H34" s="277"/>
      <c r="I34" s="269">
        <f>SUM(C34:H34)</f>
        <v>0</v>
      </c>
    </row>
    <row r="35" spans="2:11" x14ac:dyDescent="0.2">
      <c r="B35" s="41" t="s">
        <v>130</v>
      </c>
      <c r="C35" s="282"/>
      <c r="D35" s="282"/>
      <c r="E35" s="282"/>
      <c r="F35" s="282"/>
      <c r="G35" s="282"/>
      <c r="H35" s="282"/>
      <c r="I35" s="143" t="s">
        <v>53</v>
      </c>
    </row>
    <row r="36" spans="2:11" x14ac:dyDescent="0.2">
      <c r="B36" s="48" t="s">
        <v>131</v>
      </c>
      <c r="C36" s="277"/>
      <c r="D36" s="277"/>
      <c r="E36" s="277"/>
      <c r="F36" s="277"/>
      <c r="G36" s="277"/>
      <c r="H36" s="277"/>
      <c r="I36" s="269">
        <f>SUM(C36:H36)</f>
        <v>0</v>
      </c>
    </row>
    <row r="37" spans="2:11" x14ac:dyDescent="0.2">
      <c r="B37" s="41" t="s">
        <v>132</v>
      </c>
      <c r="C37" s="282"/>
      <c r="D37" s="282"/>
      <c r="E37" s="282"/>
      <c r="F37" s="282"/>
      <c r="G37" s="282"/>
      <c r="H37" s="282"/>
      <c r="I37" s="143" t="s">
        <v>53</v>
      </c>
    </row>
    <row r="38" spans="2:11" x14ac:dyDescent="0.2">
      <c r="B38" s="48" t="s">
        <v>133</v>
      </c>
      <c r="C38" s="277"/>
      <c r="D38" s="277"/>
      <c r="E38" s="277"/>
      <c r="F38" s="277"/>
      <c r="G38" s="277"/>
      <c r="H38" s="277"/>
      <c r="I38" s="269">
        <f>SUM(C38:H38)</f>
        <v>0</v>
      </c>
    </row>
    <row r="39" spans="2:11" x14ac:dyDescent="0.2">
      <c r="B39" s="41" t="s">
        <v>134</v>
      </c>
      <c r="C39" s="282"/>
      <c r="D39" s="282"/>
      <c r="E39" s="282"/>
      <c r="F39" s="282"/>
      <c r="G39" s="282"/>
      <c r="H39" s="282"/>
      <c r="I39" s="143" t="s">
        <v>53</v>
      </c>
    </row>
    <row r="40" spans="2:11" x14ac:dyDescent="0.2">
      <c r="B40" s="48" t="s">
        <v>135</v>
      </c>
      <c r="C40" s="277"/>
      <c r="D40" s="277"/>
      <c r="E40" s="277"/>
      <c r="F40" s="277"/>
      <c r="G40" s="277"/>
      <c r="H40" s="277"/>
      <c r="I40" s="269">
        <f>SUM(C40:H40)</f>
        <v>0</v>
      </c>
    </row>
    <row r="41" spans="2:11" ht="4.5" customHeight="1" x14ac:dyDescent="0.2">
      <c r="B41" s="57"/>
      <c r="C41" s="276"/>
      <c r="D41" s="276"/>
      <c r="E41" s="276"/>
      <c r="F41" s="276"/>
      <c r="G41" s="276"/>
      <c r="H41" s="276"/>
      <c r="I41" s="57"/>
    </row>
    <row r="42" spans="2:11" x14ac:dyDescent="0.2">
      <c r="B42" s="58" t="s">
        <v>124</v>
      </c>
      <c r="C42" s="279"/>
      <c r="D42" s="279"/>
      <c r="E42" s="279"/>
      <c r="F42" s="279"/>
      <c r="G42" s="279"/>
      <c r="H42" s="279"/>
      <c r="I42" s="1"/>
    </row>
    <row r="43" spans="2:11" x14ac:dyDescent="0.2">
      <c r="B43" s="41" t="s">
        <v>254</v>
      </c>
      <c r="C43" s="282"/>
      <c r="D43" s="282"/>
      <c r="E43" s="282"/>
      <c r="F43" s="282"/>
      <c r="G43" s="282"/>
      <c r="H43" s="282"/>
      <c r="I43" s="1"/>
    </row>
    <row r="44" spans="2:11" x14ac:dyDescent="0.2">
      <c r="B44" s="41" t="s">
        <v>255</v>
      </c>
      <c r="C44" s="282"/>
      <c r="D44" s="282"/>
      <c r="E44" s="282"/>
      <c r="F44" s="282"/>
      <c r="G44" s="282"/>
      <c r="H44" s="282"/>
      <c r="I44" s="1"/>
    </row>
    <row r="45" spans="2:11" x14ac:dyDescent="0.2">
      <c r="B45" s="41" t="s">
        <v>2</v>
      </c>
      <c r="C45" s="282"/>
      <c r="D45" s="282"/>
      <c r="E45" s="282"/>
      <c r="F45" s="282"/>
      <c r="G45" s="282"/>
      <c r="H45" s="282"/>
      <c r="I45" s="1"/>
    </row>
    <row r="46" spans="2:11" ht="13.5" thickBot="1" x14ac:dyDescent="0.25">
      <c r="B46" s="41" t="s">
        <v>3</v>
      </c>
      <c r="C46" s="283"/>
      <c r="D46" s="283"/>
      <c r="E46" s="283"/>
      <c r="F46" s="283"/>
      <c r="G46" s="283"/>
      <c r="H46" s="283"/>
      <c r="I46" s="1"/>
    </row>
    <row r="48" spans="2:11" ht="15" customHeight="1" x14ac:dyDescent="0.2">
      <c r="B48" s="250" t="s">
        <v>98</v>
      </c>
      <c r="C48" s="251"/>
      <c r="D48" s="251"/>
      <c r="E48" s="251"/>
      <c r="F48" s="251"/>
      <c r="G48" s="251"/>
      <c r="H48" s="251"/>
      <c r="I48" s="251"/>
      <c r="J48" s="1"/>
      <c r="K48" s="1"/>
    </row>
    <row r="49" spans="2:11" ht="6.75" customHeight="1" x14ac:dyDescent="0.2">
      <c r="B49" s="37"/>
      <c r="C49" s="37"/>
      <c r="D49" s="37"/>
      <c r="E49" s="37"/>
      <c r="F49" s="37"/>
      <c r="G49" s="37"/>
      <c r="H49" s="37"/>
      <c r="I49" s="37"/>
      <c r="J49" s="1"/>
      <c r="K49" s="1"/>
    </row>
    <row r="50" spans="2:11" ht="10.5" customHeight="1" x14ac:dyDescent="0.2">
      <c r="B50" s="93" t="s">
        <v>138</v>
      </c>
      <c r="C50" s="46"/>
      <c r="D50" s="45"/>
      <c r="E50" s="45"/>
      <c r="F50" s="45"/>
      <c r="G50" s="45"/>
      <c r="H50" s="45"/>
      <c r="I50" s="46"/>
      <c r="J50" s="1"/>
      <c r="K50" s="1"/>
    </row>
    <row r="51" spans="2:11" ht="6.75" customHeight="1" x14ac:dyDescent="0.2">
      <c r="B51" s="37"/>
      <c r="C51" s="37"/>
      <c r="D51" s="37"/>
      <c r="E51" s="37"/>
      <c r="F51" s="47"/>
      <c r="G51" s="47"/>
      <c r="H51" s="47"/>
      <c r="I51" s="47"/>
      <c r="J51" s="1"/>
      <c r="K51" s="1"/>
    </row>
    <row r="52" spans="2:11" ht="12" customHeight="1" x14ac:dyDescent="0.2">
      <c r="B52" s="252" t="s">
        <v>64</v>
      </c>
      <c r="C52" s="253"/>
      <c r="D52" s="253"/>
      <c r="E52" s="254"/>
      <c r="F52" s="232" t="s">
        <v>99</v>
      </c>
      <c r="G52" s="233"/>
      <c r="H52" s="233"/>
      <c r="I52" s="234"/>
      <c r="J52" s="255" t="s">
        <v>47</v>
      </c>
      <c r="K52" s="1"/>
    </row>
    <row r="53" spans="2:11" ht="12" customHeight="1" x14ac:dyDescent="0.2">
      <c r="B53" s="232"/>
      <c r="C53" s="233"/>
      <c r="D53" s="233"/>
      <c r="E53" s="234"/>
      <c r="F53" s="30" t="s">
        <v>100</v>
      </c>
      <c r="G53" s="30" t="s">
        <v>101</v>
      </c>
      <c r="H53" s="30" t="s">
        <v>102</v>
      </c>
      <c r="I53" s="30" t="s">
        <v>103</v>
      </c>
      <c r="J53" s="256"/>
      <c r="K53" s="1"/>
    </row>
    <row r="54" spans="2:11" ht="10.5" customHeight="1" x14ac:dyDescent="0.2">
      <c r="B54" s="237" t="s">
        <v>104</v>
      </c>
      <c r="C54" s="238"/>
      <c r="D54" s="238"/>
      <c r="E54" s="238"/>
      <c r="F54" s="238"/>
      <c r="G54" s="238"/>
      <c r="H54" s="238"/>
      <c r="I54" s="238"/>
      <c r="J54" s="239"/>
      <c r="K54" s="14"/>
    </row>
    <row r="55" spans="2:11" ht="9" customHeight="1" x14ac:dyDescent="0.2">
      <c r="B55" s="240" t="s">
        <v>105</v>
      </c>
      <c r="C55" s="241"/>
      <c r="D55" s="241"/>
      <c r="E55" s="242"/>
      <c r="F55" s="38"/>
      <c r="G55" s="59"/>
      <c r="H55" s="59"/>
      <c r="I55" s="60"/>
      <c r="J55" s="52">
        <f>I55+H55+G55</f>
        <v>0</v>
      </c>
      <c r="K55" s="14"/>
    </row>
    <row r="56" spans="2:11" ht="10.5" customHeight="1" x14ac:dyDescent="0.2">
      <c r="B56" s="237" t="s">
        <v>106</v>
      </c>
      <c r="C56" s="238"/>
      <c r="D56" s="238"/>
      <c r="E56" s="238"/>
      <c r="F56" s="238"/>
      <c r="G56" s="238"/>
      <c r="H56" s="238"/>
      <c r="I56" s="238"/>
      <c r="J56" s="239"/>
      <c r="K56" s="14"/>
    </row>
    <row r="57" spans="2:11" ht="9" customHeight="1" x14ac:dyDescent="0.2">
      <c r="B57" s="240" t="s">
        <v>107</v>
      </c>
      <c r="C57" s="241"/>
      <c r="D57" s="241"/>
      <c r="E57" s="242"/>
      <c r="F57" s="38">
        <f>MIN(0.5*D18,75000)</f>
        <v>0</v>
      </c>
      <c r="G57" s="59">
        <f>F57</f>
        <v>0</v>
      </c>
      <c r="H57" s="59"/>
      <c r="I57" s="59"/>
      <c r="J57" s="52">
        <f t="shared" ref="J57:J59" si="1">I57+H57+G57</f>
        <v>0</v>
      </c>
      <c r="K57" s="14"/>
    </row>
    <row r="58" spans="2:11" ht="9" customHeight="1" x14ac:dyDescent="0.2">
      <c r="B58" s="240" t="s">
        <v>108</v>
      </c>
      <c r="C58" s="241"/>
      <c r="D58" s="241"/>
      <c r="E58" s="242"/>
      <c r="F58" s="38">
        <f>MIN(0.5*D22,50000)</f>
        <v>0</v>
      </c>
      <c r="G58" s="59">
        <f>F58</f>
        <v>0</v>
      </c>
      <c r="H58" s="59"/>
      <c r="I58" s="59"/>
      <c r="J58" s="52">
        <f t="shared" si="1"/>
        <v>0</v>
      </c>
      <c r="K58" s="14"/>
    </row>
    <row r="59" spans="2:11" ht="9" customHeight="1" x14ac:dyDescent="0.2">
      <c r="B59" s="240" t="s">
        <v>109</v>
      </c>
      <c r="C59" s="241"/>
      <c r="D59" s="241"/>
      <c r="E59" s="242"/>
      <c r="F59" s="38">
        <f>MIN(0.1*D26,175000)</f>
        <v>0</v>
      </c>
      <c r="G59" s="59">
        <f>F59</f>
        <v>0</v>
      </c>
      <c r="H59" s="59"/>
      <c r="I59" s="59"/>
      <c r="J59" s="52">
        <f t="shared" si="1"/>
        <v>0</v>
      </c>
      <c r="K59" s="14"/>
    </row>
    <row r="60" spans="2:11" ht="10.5" customHeight="1" x14ac:dyDescent="0.2">
      <c r="B60" s="237" t="s">
        <v>110</v>
      </c>
      <c r="C60" s="238"/>
      <c r="D60" s="238"/>
      <c r="E60" s="238"/>
      <c r="F60" s="238"/>
      <c r="G60" s="238"/>
      <c r="H60" s="238"/>
      <c r="I60" s="238"/>
      <c r="J60" s="239"/>
      <c r="K60" s="14"/>
    </row>
    <row r="61" spans="2:11" ht="9" customHeight="1" x14ac:dyDescent="0.2">
      <c r="B61" s="240" t="s">
        <v>107</v>
      </c>
      <c r="C61" s="241"/>
      <c r="D61" s="241"/>
      <c r="E61" s="242"/>
      <c r="F61" s="38">
        <f>MIN(0.5*E18,75000-F57)</f>
        <v>0</v>
      </c>
      <c r="G61" s="59">
        <f>F61</f>
        <v>0</v>
      </c>
      <c r="H61" s="59"/>
      <c r="I61" s="59"/>
      <c r="J61" s="52">
        <f t="shared" ref="J61:J63" si="2">I61+H61+G61</f>
        <v>0</v>
      </c>
      <c r="K61" s="14"/>
    </row>
    <row r="62" spans="2:11" ht="9" customHeight="1" x14ac:dyDescent="0.2">
      <c r="B62" s="240" t="s">
        <v>108</v>
      </c>
      <c r="C62" s="241"/>
      <c r="D62" s="241"/>
      <c r="E62" s="242"/>
      <c r="F62" s="38">
        <f>MIN(0.5*$E$20,75000-F58)</f>
        <v>0</v>
      </c>
      <c r="G62" s="59">
        <f>F62</f>
        <v>0</v>
      </c>
      <c r="H62" s="59"/>
      <c r="I62" s="59"/>
      <c r="J62" s="52">
        <f t="shared" si="2"/>
        <v>0</v>
      </c>
      <c r="K62" s="14"/>
    </row>
    <row r="63" spans="2:11" ht="9" customHeight="1" x14ac:dyDescent="0.2">
      <c r="B63" s="240" t="s">
        <v>109</v>
      </c>
      <c r="C63" s="241"/>
      <c r="D63" s="241"/>
      <c r="E63" s="242"/>
      <c r="F63" s="38">
        <f>MIN(0.1*$E$26,175000-F59)</f>
        <v>0</v>
      </c>
      <c r="G63" s="59">
        <f>F63</f>
        <v>0</v>
      </c>
      <c r="H63" s="59"/>
      <c r="I63" s="59"/>
      <c r="J63" s="52">
        <f t="shared" si="2"/>
        <v>0</v>
      </c>
      <c r="K63" s="14"/>
    </row>
    <row r="64" spans="2:11" ht="10.5" customHeight="1" x14ac:dyDescent="0.2">
      <c r="B64" s="237" t="s">
        <v>111</v>
      </c>
      <c r="C64" s="238"/>
      <c r="D64" s="238"/>
      <c r="E64" s="238"/>
      <c r="F64" s="238"/>
      <c r="G64" s="238"/>
      <c r="H64" s="238"/>
      <c r="I64" s="238"/>
      <c r="J64" s="239"/>
      <c r="K64" s="14"/>
    </row>
    <row r="65" spans="2:11" ht="9" customHeight="1" x14ac:dyDescent="0.2">
      <c r="B65" s="240" t="s">
        <v>107</v>
      </c>
      <c r="C65" s="241"/>
      <c r="D65" s="241"/>
      <c r="E65" s="242"/>
      <c r="F65" s="38">
        <f>MIN(0.5*$F$16,75000-F61-F57)</f>
        <v>0</v>
      </c>
      <c r="G65" s="59">
        <f>F65</f>
        <v>0</v>
      </c>
      <c r="H65" s="59"/>
      <c r="I65" s="59"/>
      <c r="J65" s="52">
        <f t="shared" ref="J65:J67" si="3">I65+H65+G65</f>
        <v>0</v>
      </c>
      <c r="K65" s="14"/>
    </row>
    <row r="66" spans="2:11" ht="9" customHeight="1" x14ac:dyDescent="0.2">
      <c r="B66" s="240" t="s">
        <v>108</v>
      </c>
      <c r="C66" s="241"/>
      <c r="D66" s="241"/>
      <c r="E66" s="242"/>
      <c r="F66" s="38">
        <f>MIN(0.5*$F$20,75000-F62-F58)</f>
        <v>0</v>
      </c>
      <c r="G66" s="59">
        <f>F66</f>
        <v>0</v>
      </c>
      <c r="H66" s="59"/>
      <c r="I66" s="59"/>
      <c r="J66" s="52">
        <f t="shared" si="3"/>
        <v>0</v>
      </c>
      <c r="K66" s="14"/>
    </row>
    <row r="67" spans="2:11" ht="9" customHeight="1" x14ac:dyDescent="0.2">
      <c r="B67" s="240" t="s">
        <v>109</v>
      </c>
      <c r="C67" s="241"/>
      <c r="D67" s="241"/>
      <c r="E67" s="242"/>
      <c r="F67" s="38">
        <f>MIN(0.1*$F$26,175000-F63-F59)</f>
        <v>0</v>
      </c>
      <c r="G67" s="59">
        <f>F67</f>
        <v>0</v>
      </c>
      <c r="H67" s="59"/>
      <c r="I67" s="59"/>
      <c r="J67" s="52">
        <f t="shared" si="3"/>
        <v>0</v>
      </c>
      <c r="K67" s="14"/>
    </row>
    <row r="68" spans="2:11" ht="10.5" customHeight="1" x14ac:dyDescent="0.2">
      <c r="B68" s="237" t="s">
        <v>112</v>
      </c>
      <c r="C68" s="238"/>
      <c r="D68" s="238"/>
      <c r="E68" s="238"/>
      <c r="F68" s="238"/>
      <c r="G68" s="238"/>
      <c r="H68" s="238"/>
      <c r="I68" s="238"/>
      <c r="J68" s="239"/>
      <c r="K68" s="14"/>
    </row>
    <row r="69" spans="2:11" ht="9" customHeight="1" x14ac:dyDescent="0.2">
      <c r="B69" s="240" t="s">
        <v>107</v>
      </c>
      <c r="C69" s="241"/>
      <c r="D69" s="241"/>
      <c r="E69" s="242"/>
      <c r="F69" s="38">
        <f>MIN(0.5*$G$16,75000-F65-F61-F57)</f>
        <v>0</v>
      </c>
      <c r="G69" s="59">
        <f>F69</f>
        <v>0</v>
      </c>
      <c r="H69" s="59"/>
      <c r="I69" s="59"/>
      <c r="J69" s="52">
        <f t="shared" ref="J69:J71" si="4">I69+H69+G69</f>
        <v>0</v>
      </c>
      <c r="K69" s="14"/>
    </row>
    <row r="70" spans="2:11" ht="9" customHeight="1" x14ac:dyDescent="0.2">
      <c r="B70" s="240" t="s">
        <v>108</v>
      </c>
      <c r="C70" s="241"/>
      <c r="D70" s="241"/>
      <c r="E70" s="242"/>
      <c r="F70" s="38">
        <f>MIN(0.5*$G$20,75000-F66-F62-F58)</f>
        <v>0</v>
      </c>
      <c r="G70" s="59">
        <f>F70</f>
        <v>0</v>
      </c>
      <c r="H70" s="59"/>
      <c r="I70" s="59"/>
      <c r="J70" s="52">
        <f t="shared" si="4"/>
        <v>0</v>
      </c>
      <c r="K70" s="14"/>
    </row>
    <row r="71" spans="2:11" ht="9" customHeight="1" x14ac:dyDescent="0.2">
      <c r="B71" s="240" t="s">
        <v>109</v>
      </c>
      <c r="C71" s="241"/>
      <c r="D71" s="241"/>
      <c r="E71" s="242"/>
      <c r="F71" s="38">
        <f>MIN(0.1*$G$26,175000-F67-F63-F59)</f>
        <v>0</v>
      </c>
      <c r="G71" s="59">
        <f>F71</f>
        <v>0</v>
      </c>
      <c r="H71" s="59"/>
      <c r="I71" s="59"/>
      <c r="J71" s="52">
        <f t="shared" si="4"/>
        <v>0</v>
      </c>
      <c r="K71" s="14"/>
    </row>
    <row r="72" spans="2:11" ht="10.5" customHeight="1" x14ac:dyDescent="0.2">
      <c r="B72" s="237" t="s">
        <v>113</v>
      </c>
      <c r="C72" s="238"/>
      <c r="D72" s="238"/>
      <c r="E72" s="238"/>
      <c r="F72" s="238"/>
      <c r="G72" s="238"/>
      <c r="H72" s="238"/>
      <c r="I72" s="238"/>
      <c r="J72" s="239"/>
      <c r="K72" s="14"/>
    </row>
    <row r="73" spans="2:11" ht="9" customHeight="1" x14ac:dyDescent="0.2">
      <c r="B73" s="240" t="s">
        <v>107</v>
      </c>
      <c r="C73" s="241"/>
      <c r="D73" s="241"/>
      <c r="E73" s="242"/>
      <c r="F73" s="38">
        <f>MIN(0.5*$H$16,75000-F69-F65-F61-F57)</f>
        <v>0</v>
      </c>
      <c r="G73" s="59">
        <f>F73</f>
        <v>0</v>
      </c>
      <c r="H73" s="59"/>
      <c r="I73" s="59"/>
      <c r="J73" s="52">
        <f t="shared" ref="J73:J75" si="5">I73+H73+G73</f>
        <v>0</v>
      </c>
      <c r="K73" s="14"/>
    </row>
    <row r="74" spans="2:11" ht="9" customHeight="1" x14ac:dyDescent="0.2">
      <c r="B74" s="240" t="s">
        <v>108</v>
      </c>
      <c r="C74" s="241"/>
      <c r="D74" s="241"/>
      <c r="E74" s="242"/>
      <c r="F74" s="38">
        <f>MIN(0.5*$H$20,75000-F70-F66-F62-F58)</f>
        <v>0</v>
      </c>
      <c r="G74" s="59">
        <f>F74</f>
        <v>0</v>
      </c>
      <c r="H74" s="59"/>
      <c r="I74" s="59"/>
      <c r="J74" s="52">
        <f t="shared" si="5"/>
        <v>0</v>
      </c>
      <c r="K74" s="14"/>
    </row>
    <row r="75" spans="2:11" ht="9" customHeight="1" x14ac:dyDescent="0.2">
      <c r="B75" s="240" t="s">
        <v>109</v>
      </c>
      <c r="C75" s="241"/>
      <c r="D75" s="241"/>
      <c r="E75" s="242"/>
      <c r="F75" s="38">
        <f>MIN(0.1*$H$26,175000-F71-F67-F63-F59)</f>
        <v>0</v>
      </c>
      <c r="G75" s="59">
        <f>F75</f>
        <v>0</v>
      </c>
      <c r="H75" s="59"/>
      <c r="I75" s="59"/>
      <c r="J75" s="52">
        <f t="shared" si="5"/>
        <v>0</v>
      </c>
      <c r="K75" s="14"/>
    </row>
    <row r="76" spans="2:11" ht="10.5" customHeight="1" x14ac:dyDescent="0.2">
      <c r="B76" s="237" t="s">
        <v>114</v>
      </c>
      <c r="C76" s="238"/>
      <c r="D76" s="238"/>
      <c r="E76" s="238"/>
      <c r="F76" s="238"/>
      <c r="G76" s="238"/>
      <c r="H76" s="238"/>
      <c r="I76" s="238"/>
      <c r="J76" s="239"/>
      <c r="K76" s="14"/>
    </row>
    <row r="77" spans="2:11" ht="9" customHeight="1" x14ac:dyDescent="0.2">
      <c r="B77" s="240" t="s">
        <v>105</v>
      </c>
      <c r="C77" s="241"/>
      <c r="D77" s="241"/>
      <c r="E77" s="242"/>
      <c r="F77" s="38">
        <f>F55</f>
        <v>0</v>
      </c>
      <c r="G77" s="38">
        <f>G55</f>
        <v>0</v>
      </c>
      <c r="H77" s="38">
        <f>H55</f>
        <v>0</v>
      </c>
      <c r="I77" s="38">
        <f>I55</f>
        <v>0</v>
      </c>
      <c r="J77" s="52">
        <f t="shared" ref="J77:J80" si="6">I77+H77+G77</f>
        <v>0</v>
      </c>
      <c r="K77" s="14"/>
    </row>
    <row r="78" spans="2:11" ht="9" customHeight="1" x14ac:dyDescent="0.2">
      <c r="B78" s="240" t="s">
        <v>107</v>
      </c>
      <c r="C78" s="241"/>
      <c r="D78" s="241"/>
      <c r="E78" s="242"/>
      <c r="F78" s="38">
        <f t="shared" ref="F78:H80" si="7">F73+F69+F65+F61+F57</f>
        <v>0</v>
      </c>
      <c r="G78" s="38">
        <f t="shared" si="7"/>
        <v>0</v>
      </c>
      <c r="H78" s="38">
        <f t="shared" si="7"/>
        <v>0</v>
      </c>
      <c r="I78" s="38">
        <f t="shared" ref="I78" si="8">I73+I69+I65+I61+I57</f>
        <v>0</v>
      </c>
      <c r="J78" s="52">
        <f t="shared" si="6"/>
        <v>0</v>
      </c>
      <c r="K78" s="14"/>
    </row>
    <row r="79" spans="2:11" ht="9" customHeight="1" x14ac:dyDescent="0.2">
      <c r="B79" s="240" t="s">
        <v>108</v>
      </c>
      <c r="C79" s="241"/>
      <c r="D79" s="241"/>
      <c r="E79" s="242"/>
      <c r="F79" s="38">
        <f t="shared" si="7"/>
        <v>0</v>
      </c>
      <c r="G79" s="38">
        <f t="shared" si="7"/>
        <v>0</v>
      </c>
      <c r="H79" s="38">
        <f t="shared" si="7"/>
        <v>0</v>
      </c>
      <c r="I79" s="38">
        <f t="shared" ref="I79" si="9">I74+I70+I66+I62+I58</f>
        <v>0</v>
      </c>
      <c r="J79" s="52">
        <f t="shared" si="6"/>
        <v>0</v>
      </c>
      <c r="K79" s="14"/>
    </row>
    <row r="80" spans="2:11" ht="9" customHeight="1" x14ac:dyDescent="0.2">
      <c r="B80" s="240" t="s">
        <v>109</v>
      </c>
      <c r="C80" s="241"/>
      <c r="D80" s="241"/>
      <c r="E80" s="242"/>
      <c r="F80" s="38">
        <f>F75+F71+F67+F63+F59</f>
        <v>0</v>
      </c>
      <c r="G80" s="38">
        <f t="shared" si="7"/>
        <v>0</v>
      </c>
      <c r="H80" s="38">
        <f t="shared" si="7"/>
        <v>0</v>
      </c>
      <c r="I80" s="38">
        <f t="shared" ref="I80" si="10">I75+I71+I67+I63+I59</f>
        <v>0</v>
      </c>
      <c r="J80" s="52">
        <f t="shared" si="6"/>
        <v>0</v>
      </c>
      <c r="K80" s="14"/>
    </row>
    <row r="81" spans="2:11" ht="10.5" customHeight="1" x14ac:dyDescent="0.2">
      <c r="B81" s="243" t="s">
        <v>114</v>
      </c>
      <c r="C81" s="244"/>
      <c r="D81" s="244"/>
      <c r="E81" s="244"/>
      <c r="F81" s="39">
        <f>SUM(F77:F80)</f>
        <v>0</v>
      </c>
      <c r="G81" s="39">
        <f>SUM(G77:G80)</f>
        <v>0</v>
      </c>
      <c r="H81" s="39">
        <f>SUM(H77:H80)</f>
        <v>0</v>
      </c>
      <c r="I81" s="39">
        <f>SUM(I77:I80)</f>
        <v>0</v>
      </c>
      <c r="J81" s="53">
        <f>I81+H81+G81</f>
        <v>0</v>
      </c>
      <c r="K81" s="40"/>
    </row>
    <row r="82" spans="2:11" ht="10.5" customHeight="1" x14ac:dyDescent="0.2">
      <c r="B82" s="248" t="s">
        <v>252</v>
      </c>
      <c r="C82" s="249"/>
      <c r="D82" s="249"/>
      <c r="E82" s="249"/>
      <c r="F82" s="88"/>
      <c r="G82" s="89" t="e">
        <f>(G77+G78+G79)/$I$23</f>
        <v>#DIV/0!</v>
      </c>
      <c r="H82" s="88"/>
      <c r="I82" s="90"/>
      <c r="J82" s="91" t="e">
        <f>(J77+J78+J79)/$I$23</f>
        <v>#DIV/0!</v>
      </c>
      <c r="K82" s="40"/>
    </row>
    <row r="83" spans="2:11" ht="10.5" customHeight="1" x14ac:dyDescent="0.2">
      <c r="B83" s="235" t="s">
        <v>253</v>
      </c>
      <c r="C83" s="236"/>
      <c r="D83" s="236"/>
      <c r="E83" s="236"/>
      <c r="F83" s="49"/>
      <c r="G83" s="50" t="e">
        <f>G81/$I$23</f>
        <v>#DIV/0!</v>
      </c>
      <c r="H83" s="49"/>
      <c r="I83" s="51"/>
      <c r="J83" s="54" t="e">
        <f>J81/$I$23</f>
        <v>#DIV/0!</v>
      </c>
      <c r="K83" s="40"/>
    </row>
    <row r="84" spans="2:11" ht="10.5" customHeight="1" x14ac:dyDescent="0.2">
      <c r="B84" s="237" t="s">
        <v>115</v>
      </c>
      <c r="C84" s="238"/>
      <c r="D84" s="238"/>
      <c r="E84" s="238"/>
      <c r="F84" s="238"/>
      <c r="G84" s="238"/>
      <c r="H84" s="238"/>
      <c r="I84" s="238"/>
      <c r="J84" s="239"/>
      <c r="K84" s="40"/>
    </row>
    <row r="85" spans="2:11" ht="9" customHeight="1" x14ac:dyDescent="0.2">
      <c r="B85" s="245" t="s">
        <v>105</v>
      </c>
      <c r="C85" s="246"/>
      <c r="D85" s="246"/>
      <c r="E85" s="247"/>
      <c r="F85" s="38">
        <f>25000-F77</f>
        <v>25000</v>
      </c>
      <c r="G85" s="38">
        <f>25000-G77</f>
        <v>25000</v>
      </c>
      <c r="H85" s="55"/>
      <c r="I85" s="29"/>
      <c r="J85" s="14"/>
      <c r="K85" s="14"/>
    </row>
    <row r="86" spans="2:11" ht="9" customHeight="1" x14ac:dyDescent="0.2">
      <c r="B86" s="240" t="s">
        <v>107</v>
      </c>
      <c r="C86" s="241"/>
      <c r="D86" s="241"/>
      <c r="E86" s="242"/>
      <c r="F86" s="38">
        <f>75000-F78</f>
        <v>75000</v>
      </c>
      <c r="G86" s="38">
        <f>75000-G78</f>
        <v>75000</v>
      </c>
      <c r="H86" s="55"/>
      <c r="I86" s="29"/>
      <c r="J86" s="14"/>
      <c r="K86" s="14"/>
    </row>
    <row r="87" spans="2:11" ht="9" customHeight="1" x14ac:dyDescent="0.2">
      <c r="B87" s="240" t="s">
        <v>108</v>
      </c>
      <c r="C87" s="241"/>
      <c r="D87" s="241"/>
      <c r="E87" s="242"/>
      <c r="F87" s="38">
        <f>75000-F79</f>
        <v>75000</v>
      </c>
      <c r="G87" s="38">
        <f>75000-G79</f>
        <v>75000</v>
      </c>
      <c r="H87" s="55"/>
      <c r="I87" s="29"/>
      <c r="J87" s="14"/>
      <c r="K87" s="14"/>
    </row>
    <row r="88" spans="2:11" ht="9" customHeight="1" x14ac:dyDescent="0.2">
      <c r="B88" s="260" t="s">
        <v>109</v>
      </c>
      <c r="C88" s="261"/>
      <c r="D88" s="261"/>
      <c r="E88" s="262"/>
      <c r="F88" s="38">
        <f>175000-F80</f>
        <v>175000</v>
      </c>
      <c r="G88" s="38">
        <f>175000-G80</f>
        <v>175000</v>
      </c>
      <c r="H88" s="55"/>
      <c r="I88" s="29"/>
      <c r="J88" s="14"/>
      <c r="K88" s="14"/>
    </row>
    <row r="90" spans="2:11" ht="12.75" customHeight="1" x14ac:dyDescent="0.2">
      <c r="B90" s="258" t="s">
        <v>207</v>
      </c>
      <c r="C90" s="259"/>
      <c r="D90" s="259"/>
      <c r="E90" s="259"/>
      <c r="F90" s="259"/>
      <c r="G90" s="259"/>
      <c r="H90" s="259"/>
      <c r="I90" s="259"/>
    </row>
    <row r="91" spans="2:11" x14ac:dyDescent="0.2">
      <c r="B91" s="94" t="s">
        <v>257</v>
      </c>
    </row>
    <row r="92" spans="2:11" ht="29.25" customHeight="1" x14ac:dyDescent="0.2">
      <c r="B92" s="115" t="s">
        <v>116</v>
      </c>
      <c r="C92" s="266" t="s">
        <v>239</v>
      </c>
      <c r="D92" s="267"/>
      <c r="E92" s="116" t="s">
        <v>144</v>
      </c>
      <c r="F92" s="116" t="s">
        <v>145</v>
      </c>
      <c r="G92" s="116" t="s">
        <v>146</v>
      </c>
      <c r="H92" s="116" t="s">
        <v>147</v>
      </c>
      <c r="I92" s="116" t="s">
        <v>148</v>
      </c>
      <c r="J92" s="116" t="s">
        <v>148</v>
      </c>
    </row>
    <row r="93" spans="2:11" x14ac:dyDescent="0.2">
      <c r="B93" s="95" t="s">
        <v>149</v>
      </c>
      <c r="C93" s="96"/>
      <c r="D93" s="96"/>
      <c r="E93" s="97"/>
      <c r="F93" s="97"/>
      <c r="G93" s="97"/>
      <c r="H93" s="97"/>
      <c r="I93" s="98"/>
      <c r="J93" s="98"/>
    </row>
    <row r="94" spans="2:11" ht="15" customHeight="1" x14ac:dyDescent="0.2">
      <c r="B94" s="99" t="s">
        <v>150</v>
      </c>
      <c r="C94" s="263" t="s">
        <v>151</v>
      </c>
      <c r="D94" s="263"/>
      <c r="E94" s="100"/>
      <c r="F94" s="101"/>
      <c r="G94" s="117">
        <v>43831</v>
      </c>
      <c r="H94" s="103">
        <f>G94+7</f>
        <v>43838</v>
      </c>
      <c r="I94" s="104" t="s">
        <v>152</v>
      </c>
      <c r="J94" s="105" t="s">
        <v>153</v>
      </c>
    </row>
    <row r="95" spans="2:11" ht="10.5" customHeight="1" x14ac:dyDescent="0.2">
      <c r="B95" s="99" t="s">
        <v>154</v>
      </c>
      <c r="C95" s="106"/>
      <c r="D95" s="107"/>
      <c r="E95" s="108">
        <f>G94+14</f>
        <v>43845</v>
      </c>
      <c r="F95" s="101"/>
      <c r="G95" s="101"/>
      <c r="H95" s="100"/>
      <c r="I95" s="109"/>
      <c r="J95" s="105"/>
    </row>
    <row r="96" spans="2:11" x14ac:dyDescent="0.2">
      <c r="B96" s="95" t="s">
        <v>105</v>
      </c>
      <c r="C96" s="98"/>
      <c r="D96" s="110"/>
      <c r="E96" s="111">
        <f>G97</f>
        <v>43860</v>
      </c>
      <c r="F96" s="111">
        <f>H103</f>
        <v>44096</v>
      </c>
      <c r="G96" s="111"/>
      <c r="H96" s="111"/>
      <c r="I96" s="98"/>
      <c r="J96" s="98"/>
    </row>
    <row r="97" spans="2:10" ht="15" customHeight="1" x14ac:dyDescent="0.2">
      <c r="B97" s="112" t="s">
        <v>155</v>
      </c>
      <c r="C97" s="263" t="s">
        <v>156</v>
      </c>
      <c r="D97" s="263"/>
      <c r="E97" s="101"/>
      <c r="F97" s="101"/>
      <c r="G97" s="102">
        <f>G94+29</f>
        <v>43860</v>
      </c>
      <c r="H97" s="103">
        <f>G97+14</f>
        <v>43874</v>
      </c>
      <c r="I97" s="104" t="s">
        <v>157</v>
      </c>
      <c r="J97" s="105" t="s">
        <v>158</v>
      </c>
    </row>
    <row r="98" spans="2:10" ht="10.5" customHeight="1" x14ac:dyDescent="0.2">
      <c r="B98" s="112" t="s">
        <v>159</v>
      </c>
      <c r="C98" s="106"/>
      <c r="D98" s="107"/>
      <c r="E98" s="108">
        <f>H97</f>
        <v>43874</v>
      </c>
      <c r="F98" s="108">
        <f>G99-1*30</f>
        <v>44024</v>
      </c>
      <c r="G98" s="101"/>
      <c r="H98" s="100"/>
      <c r="I98" s="107"/>
      <c r="J98" s="105"/>
    </row>
    <row r="99" spans="2:10" ht="15" customHeight="1" x14ac:dyDescent="0.2">
      <c r="B99" s="112" t="s">
        <v>160</v>
      </c>
      <c r="C99" s="264" t="s">
        <v>161</v>
      </c>
      <c r="D99" s="264"/>
      <c r="E99" s="101"/>
      <c r="F99" s="101"/>
      <c r="G99" s="102">
        <f>H97+6*30</f>
        <v>44054</v>
      </c>
      <c r="H99" s="101"/>
      <c r="I99" s="257" t="s">
        <v>162</v>
      </c>
      <c r="J99" s="257"/>
    </row>
    <row r="100" spans="2:10" ht="10.5" customHeight="1" x14ac:dyDescent="0.2">
      <c r="B100" s="112" t="s">
        <v>163</v>
      </c>
      <c r="C100" s="106"/>
      <c r="D100" s="107"/>
      <c r="E100" s="101"/>
      <c r="F100" s="101"/>
      <c r="G100" s="100"/>
      <c r="H100" s="108">
        <f>G99+7</f>
        <v>44061</v>
      </c>
      <c r="I100" s="107"/>
      <c r="J100" s="105"/>
    </row>
    <row r="101" spans="2:10" ht="10.5" customHeight="1" x14ac:dyDescent="0.2">
      <c r="B101" s="112" t="s">
        <v>164</v>
      </c>
      <c r="C101" s="264" t="s">
        <v>165</v>
      </c>
      <c r="D101" s="264"/>
      <c r="E101" s="101"/>
      <c r="F101" s="101"/>
      <c r="G101" s="101"/>
      <c r="H101" s="108">
        <f>G99+14</f>
        <v>44068</v>
      </c>
      <c r="I101" s="107"/>
      <c r="J101" s="105" t="s">
        <v>166</v>
      </c>
    </row>
    <row r="102" spans="2:10" ht="15" customHeight="1" x14ac:dyDescent="0.2">
      <c r="B102" s="112" t="s">
        <v>167</v>
      </c>
      <c r="C102" s="263" t="s">
        <v>168</v>
      </c>
      <c r="D102" s="263"/>
      <c r="E102" s="101"/>
      <c r="F102" s="101"/>
      <c r="G102" s="102">
        <f>G99+14</f>
        <v>44068</v>
      </c>
      <c r="H102" s="103">
        <f>G102+14</f>
        <v>44082</v>
      </c>
      <c r="I102" s="107"/>
      <c r="J102" s="105" t="s">
        <v>169</v>
      </c>
    </row>
    <row r="103" spans="2:10" ht="10.5" customHeight="1" x14ac:dyDescent="0.2">
      <c r="B103" s="112" t="s">
        <v>170</v>
      </c>
      <c r="C103" s="106"/>
      <c r="D103" s="107"/>
      <c r="E103" s="101"/>
      <c r="F103" s="101"/>
      <c r="G103" s="100"/>
      <c r="H103" s="103">
        <f>H102+14</f>
        <v>44096</v>
      </c>
      <c r="I103" s="107"/>
      <c r="J103" s="105" t="s">
        <v>171</v>
      </c>
    </row>
    <row r="104" spans="2:10" x14ac:dyDescent="0.2">
      <c r="B104" s="95" t="s">
        <v>259</v>
      </c>
      <c r="C104" s="98"/>
      <c r="D104" s="110"/>
      <c r="E104" s="111">
        <f>G105</f>
        <v>44098</v>
      </c>
      <c r="F104" s="111"/>
      <c r="G104" s="111"/>
      <c r="H104" s="111"/>
      <c r="I104" s="110"/>
      <c r="J104" s="110"/>
    </row>
    <row r="105" spans="2:10" ht="15" customHeight="1" x14ac:dyDescent="0.2">
      <c r="B105" s="112" t="s">
        <v>155</v>
      </c>
      <c r="C105" s="263" t="s">
        <v>173</v>
      </c>
      <c r="D105" s="263"/>
      <c r="E105" s="101"/>
      <c r="F105" s="101"/>
      <c r="G105" s="102">
        <f>G102+30</f>
        <v>44098</v>
      </c>
      <c r="H105" s="103">
        <f>G105+14</f>
        <v>44112</v>
      </c>
      <c r="I105" s="104" t="s">
        <v>157</v>
      </c>
      <c r="J105" s="105" t="s">
        <v>174</v>
      </c>
    </row>
    <row r="106" spans="2:10" x14ac:dyDescent="0.2">
      <c r="B106" s="95" t="s">
        <v>172</v>
      </c>
      <c r="C106" s="98"/>
      <c r="D106" s="110"/>
      <c r="E106" s="110"/>
      <c r="F106" s="111">
        <f>H114</f>
        <v>44694</v>
      </c>
      <c r="G106" s="111"/>
      <c r="H106" s="111"/>
      <c r="I106" s="110"/>
      <c r="J106" s="110"/>
    </row>
    <row r="107" spans="2:10" ht="10.5" customHeight="1" x14ac:dyDescent="0.2">
      <c r="B107" s="112" t="s">
        <v>175</v>
      </c>
      <c r="C107" s="106"/>
      <c r="D107" s="107"/>
      <c r="E107" s="108">
        <f>H105</f>
        <v>44112</v>
      </c>
      <c r="F107" s="108">
        <f>E107+6*30</f>
        <v>44292</v>
      </c>
      <c r="G107" s="101"/>
      <c r="H107" s="100"/>
      <c r="I107" s="107"/>
      <c r="J107" s="105"/>
    </row>
    <row r="108" spans="2:10" ht="10.5" customHeight="1" x14ac:dyDescent="0.2">
      <c r="B108" s="112" t="s">
        <v>176</v>
      </c>
      <c r="C108" s="106"/>
      <c r="D108" s="107"/>
      <c r="E108" s="108">
        <f>F108-365</f>
        <v>44197</v>
      </c>
      <c r="F108" s="108">
        <f>G110-3*30</f>
        <v>44562</v>
      </c>
      <c r="G108" s="101"/>
      <c r="H108" s="100"/>
      <c r="I108" s="107"/>
      <c r="J108" s="105" t="s">
        <v>177</v>
      </c>
    </row>
    <row r="109" spans="2:10" ht="10.5" customHeight="1" x14ac:dyDescent="0.2">
      <c r="B109" s="99" t="s">
        <v>178</v>
      </c>
      <c r="C109" s="106"/>
      <c r="D109" s="107"/>
      <c r="E109" s="108">
        <f>E108+14</f>
        <v>44211</v>
      </c>
      <c r="F109" s="100"/>
      <c r="G109" s="101"/>
      <c r="H109" s="100"/>
      <c r="I109" s="107"/>
      <c r="J109" s="105"/>
    </row>
    <row r="110" spans="2:10" ht="15" customHeight="1" x14ac:dyDescent="0.2">
      <c r="B110" s="112" t="s">
        <v>179</v>
      </c>
      <c r="C110" s="264" t="s">
        <v>180</v>
      </c>
      <c r="D110" s="264"/>
      <c r="E110" s="101"/>
      <c r="F110" s="101"/>
      <c r="G110" s="113">
        <f>H105+18*30</f>
        <v>44652</v>
      </c>
      <c r="H110" s="100"/>
      <c r="I110" s="265" t="s">
        <v>233</v>
      </c>
      <c r="J110" s="265"/>
    </row>
    <row r="111" spans="2:10" ht="18.75" customHeight="1" x14ac:dyDescent="0.2">
      <c r="B111" s="99" t="s">
        <v>181</v>
      </c>
      <c r="C111" s="106"/>
      <c r="D111" s="107"/>
      <c r="E111" s="101"/>
      <c r="F111" s="101"/>
      <c r="G111" s="100"/>
      <c r="H111" s="100">
        <f>G110+14</f>
        <v>44666</v>
      </c>
      <c r="I111" s="265"/>
      <c r="J111" s="265"/>
    </row>
    <row r="112" spans="2:10" ht="10.5" customHeight="1" x14ac:dyDescent="0.2">
      <c r="B112" s="99" t="s">
        <v>182</v>
      </c>
      <c r="C112" s="106"/>
      <c r="D112" s="107"/>
      <c r="E112" s="101"/>
      <c r="F112" s="101"/>
      <c r="G112" s="101"/>
      <c r="H112" s="101"/>
      <c r="I112" s="107"/>
      <c r="J112" s="105" t="s">
        <v>166</v>
      </c>
    </row>
    <row r="113" spans="2:10" ht="15" customHeight="1" x14ac:dyDescent="0.2">
      <c r="B113" s="112" t="s">
        <v>167</v>
      </c>
      <c r="C113" s="263" t="s">
        <v>183</v>
      </c>
      <c r="D113" s="263"/>
      <c r="E113" s="101"/>
      <c r="F113" s="101"/>
      <c r="G113" s="102">
        <f>G110+14</f>
        <v>44666</v>
      </c>
      <c r="H113" s="103">
        <f>G113+14</f>
        <v>44680</v>
      </c>
      <c r="I113" s="107"/>
      <c r="J113" s="105" t="s">
        <v>169</v>
      </c>
    </row>
    <row r="114" spans="2:10" ht="24.75" x14ac:dyDescent="0.2">
      <c r="B114" s="112" t="s">
        <v>184</v>
      </c>
      <c r="C114" s="106"/>
      <c r="D114" s="107"/>
      <c r="E114" s="101"/>
      <c r="F114" s="101"/>
      <c r="G114" s="100"/>
      <c r="H114" s="103">
        <f>H113+14</f>
        <v>44694</v>
      </c>
      <c r="I114" s="104" t="s">
        <v>185</v>
      </c>
      <c r="J114" s="105" t="s">
        <v>171</v>
      </c>
    </row>
    <row r="115" spans="2:10" x14ac:dyDescent="0.2">
      <c r="B115" s="95" t="s">
        <v>186</v>
      </c>
      <c r="C115" s="98"/>
      <c r="D115" s="110"/>
      <c r="E115" s="111">
        <f>F108</f>
        <v>44562</v>
      </c>
      <c r="F115" s="111">
        <f>H120</f>
        <v>45059</v>
      </c>
      <c r="G115" s="97"/>
      <c r="H115" s="111"/>
      <c r="I115" s="110"/>
      <c r="J115" s="110"/>
    </row>
    <row r="116" spans="2:10" ht="10.5" customHeight="1" x14ac:dyDescent="0.2">
      <c r="B116" s="112" t="s">
        <v>240</v>
      </c>
      <c r="C116" s="106"/>
      <c r="D116" s="109"/>
      <c r="E116" s="113">
        <f>E115</f>
        <v>44562</v>
      </c>
      <c r="F116" s="114">
        <f>E116+364</f>
        <v>44926</v>
      </c>
      <c r="G116" s="101"/>
      <c r="H116" s="100"/>
      <c r="I116" s="107" t="s">
        <v>187</v>
      </c>
      <c r="J116" s="105"/>
    </row>
    <row r="117" spans="2:10" ht="10.5" customHeight="1" x14ac:dyDescent="0.2">
      <c r="B117" s="99" t="s">
        <v>178</v>
      </c>
      <c r="C117" s="106"/>
      <c r="D117" s="107"/>
      <c r="E117" s="100"/>
      <c r="F117" s="100"/>
      <c r="G117" s="101"/>
      <c r="H117" s="100"/>
      <c r="I117" s="107"/>
      <c r="J117" s="105"/>
    </row>
    <row r="118" spans="2:10" ht="15" customHeight="1" x14ac:dyDescent="0.2">
      <c r="B118" s="112" t="s">
        <v>188</v>
      </c>
      <c r="C118" s="264" t="s">
        <v>189</v>
      </c>
      <c r="D118" s="264"/>
      <c r="E118" s="101"/>
      <c r="F118" s="101"/>
      <c r="G118" s="102">
        <f>F116+3*30+1</f>
        <v>45017</v>
      </c>
      <c r="H118" s="100">
        <f>G119</f>
        <v>45031</v>
      </c>
      <c r="I118" s="257" t="s">
        <v>190</v>
      </c>
      <c r="J118" s="257"/>
    </row>
    <row r="119" spans="2:10" ht="15" customHeight="1" x14ac:dyDescent="0.2">
      <c r="B119" s="112" t="s">
        <v>167</v>
      </c>
      <c r="C119" s="263" t="s">
        <v>191</v>
      </c>
      <c r="D119" s="263"/>
      <c r="E119" s="101"/>
      <c r="F119" s="101"/>
      <c r="G119" s="102">
        <f>G118+14</f>
        <v>45031</v>
      </c>
      <c r="H119" s="103">
        <f>G119+14</f>
        <v>45045</v>
      </c>
      <c r="I119" s="107"/>
      <c r="J119" s="105" t="s">
        <v>192</v>
      </c>
    </row>
    <row r="120" spans="2:10" ht="24.75" x14ac:dyDescent="0.2">
      <c r="B120" s="112" t="s">
        <v>184</v>
      </c>
      <c r="C120" s="106"/>
      <c r="D120" s="107"/>
      <c r="E120" s="101"/>
      <c r="F120" s="101"/>
      <c r="G120" s="100"/>
      <c r="H120" s="103">
        <f>H119+14</f>
        <v>45059</v>
      </c>
      <c r="I120" s="104" t="s">
        <v>193</v>
      </c>
      <c r="J120" s="105" t="s">
        <v>171</v>
      </c>
    </row>
    <row r="121" spans="2:10" x14ac:dyDescent="0.2">
      <c r="B121" s="95" t="s">
        <v>194</v>
      </c>
      <c r="C121" s="98"/>
      <c r="D121" s="110"/>
      <c r="E121" s="111">
        <f>E122</f>
        <v>44927</v>
      </c>
      <c r="F121" s="111">
        <f>H126</f>
        <v>45425</v>
      </c>
      <c r="G121" s="111"/>
      <c r="H121" s="111"/>
      <c r="I121" s="110"/>
      <c r="J121" s="110"/>
    </row>
    <row r="122" spans="2:10" ht="10.5" customHeight="1" x14ac:dyDescent="0.2">
      <c r="B122" s="112" t="s">
        <v>240</v>
      </c>
      <c r="C122" s="106"/>
      <c r="D122" s="109"/>
      <c r="E122" s="114">
        <f>F116+1</f>
        <v>44927</v>
      </c>
      <c r="F122" s="114">
        <f>E122+364</f>
        <v>45291</v>
      </c>
      <c r="G122" s="101"/>
      <c r="H122" s="100"/>
      <c r="I122" s="107" t="s">
        <v>195</v>
      </c>
      <c r="J122" s="105"/>
    </row>
    <row r="123" spans="2:10" ht="10.5" customHeight="1" x14ac:dyDescent="0.2">
      <c r="B123" s="99" t="s">
        <v>178</v>
      </c>
      <c r="C123" s="106"/>
      <c r="D123" s="107"/>
      <c r="E123" s="100"/>
      <c r="F123" s="100"/>
      <c r="G123" s="101"/>
      <c r="H123" s="100"/>
      <c r="I123" s="107"/>
      <c r="J123" s="105"/>
    </row>
    <row r="124" spans="2:10" ht="15" customHeight="1" x14ac:dyDescent="0.2">
      <c r="B124" s="112" t="s">
        <v>188</v>
      </c>
      <c r="C124" s="264" t="s">
        <v>196</v>
      </c>
      <c r="D124" s="264"/>
      <c r="E124" s="101"/>
      <c r="F124" s="101"/>
      <c r="G124" s="102">
        <f>F122+3*30+2</f>
        <v>45383</v>
      </c>
      <c r="H124" s="100">
        <f>G125</f>
        <v>45397</v>
      </c>
      <c r="I124" s="257" t="s">
        <v>190</v>
      </c>
      <c r="J124" s="257"/>
    </row>
    <row r="125" spans="2:10" ht="15" customHeight="1" x14ac:dyDescent="0.2">
      <c r="B125" s="112" t="s">
        <v>167</v>
      </c>
      <c r="C125" s="263" t="s">
        <v>197</v>
      </c>
      <c r="D125" s="263"/>
      <c r="E125" s="101"/>
      <c r="F125" s="101"/>
      <c r="G125" s="102">
        <f>G124+14</f>
        <v>45397</v>
      </c>
      <c r="H125" s="103">
        <f>G125+14</f>
        <v>45411</v>
      </c>
      <c r="I125" s="107"/>
      <c r="J125" s="105"/>
    </row>
    <row r="126" spans="2:10" ht="15" customHeight="1" x14ac:dyDescent="0.2">
      <c r="B126" s="112" t="s">
        <v>184</v>
      </c>
      <c r="C126" s="106"/>
      <c r="D126" s="107"/>
      <c r="E126" s="101"/>
      <c r="F126" s="101"/>
      <c r="G126" s="100"/>
      <c r="H126" s="103">
        <f>H125+14</f>
        <v>45425</v>
      </c>
      <c r="I126" s="268" t="s">
        <v>198</v>
      </c>
      <c r="J126" s="268"/>
    </row>
    <row r="127" spans="2:10" x14ac:dyDescent="0.2">
      <c r="B127" s="95" t="s">
        <v>199</v>
      </c>
      <c r="C127" s="98"/>
      <c r="D127" s="110"/>
      <c r="E127" s="111">
        <f>E128</f>
        <v>45292</v>
      </c>
      <c r="F127" s="111">
        <f>H132</f>
        <v>45790</v>
      </c>
      <c r="G127" s="111"/>
      <c r="H127" s="111"/>
      <c r="I127" s="110"/>
      <c r="J127" s="110"/>
    </row>
    <row r="128" spans="2:10" ht="10.5" customHeight="1" x14ac:dyDescent="0.2">
      <c r="B128" s="112" t="s">
        <v>240</v>
      </c>
      <c r="C128" s="106"/>
      <c r="D128" s="107"/>
      <c r="E128" s="114">
        <f>F122+1</f>
        <v>45292</v>
      </c>
      <c r="F128" s="114">
        <f>E128+365</f>
        <v>45657</v>
      </c>
      <c r="G128" s="101"/>
      <c r="H128" s="100"/>
      <c r="I128" s="107" t="s">
        <v>195</v>
      </c>
      <c r="J128" s="105"/>
    </row>
    <row r="129" spans="2:10" ht="10.5" customHeight="1" x14ac:dyDescent="0.2">
      <c r="B129" s="99" t="s">
        <v>178</v>
      </c>
      <c r="C129" s="106"/>
      <c r="D129" s="107"/>
      <c r="E129" s="100"/>
      <c r="F129" s="100"/>
      <c r="G129" s="101"/>
      <c r="H129" s="100"/>
      <c r="I129" s="107"/>
      <c r="J129" s="105"/>
    </row>
    <row r="130" spans="2:10" ht="15" customHeight="1" x14ac:dyDescent="0.2">
      <c r="B130" s="112" t="s">
        <v>188</v>
      </c>
      <c r="C130" s="264" t="s">
        <v>200</v>
      </c>
      <c r="D130" s="264"/>
      <c r="E130" s="101"/>
      <c r="F130" s="101"/>
      <c r="G130" s="102">
        <f>F128+3*30+1</f>
        <v>45748</v>
      </c>
      <c r="H130" s="100"/>
      <c r="I130" s="257" t="s">
        <v>190</v>
      </c>
      <c r="J130" s="257"/>
    </row>
    <row r="131" spans="2:10" ht="15" customHeight="1" x14ac:dyDescent="0.2">
      <c r="B131" s="112" t="s">
        <v>167</v>
      </c>
      <c r="C131" s="263" t="s">
        <v>201</v>
      </c>
      <c r="D131" s="263"/>
      <c r="E131" s="101"/>
      <c r="F131" s="101"/>
      <c r="G131" s="102">
        <f>G130+14</f>
        <v>45762</v>
      </c>
      <c r="H131" s="103">
        <f>G131+14</f>
        <v>45776</v>
      </c>
      <c r="I131" s="107"/>
      <c r="J131" s="105"/>
    </row>
    <row r="132" spans="2:10" ht="15" customHeight="1" x14ac:dyDescent="0.2">
      <c r="B132" s="112" t="s">
        <v>184</v>
      </c>
      <c r="C132" s="106"/>
      <c r="D132" s="107"/>
      <c r="E132" s="101"/>
      <c r="F132" s="101"/>
      <c r="G132" s="100"/>
      <c r="H132" s="103">
        <f>H131+14</f>
        <v>45790</v>
      </c>
      <c r="I132" s="268" t="s">
        <v>202</v>
      </c>
      <c r="J132" s="268"/>
    </row>
    <row r="133" spans="2:10" x14ac:dyDescent="0.2">
      <c r="B133" s="95" t="s">
        <v>203</v>
      </c>
      <c r="C133" s="98"/>
      <c r="D133" s="110"/>
      <c r="E133" s="111">
        <f>E134</f>
        <v>45658</v>
      </c>
      <c r="F133" s="111">
        <f>H138</f>
        <v>46155</v>
      </c>
      <c r="G133" s="111"/>
      <c r="H133" s="111"/>
      <c r="I133" s="110"/>
      <c r="J133" s="110"/>
    </row>
    <row r="134" spans="2:10" ht="10.5" customHeight="1" x14ac:dyDescent="0.2">
      <c r="B134" s="112" t="s">
        <v>240</v>
      </c>
      <c r="C134" s="106"/>
      <c r="D134" s="107"/>
      <c r="E134" s="114">
        <f>F128+1</f>
        <v>45658</v>
      </c>
      <c r="F134" s="114">
        <f>E134+364</f>
        <v>46022</v>
      </c>
      <c r="G134" s="101"/>
      <c r="H134" s="100"/>
      <c r="I134" s="107" t="s">
        <v>195</v>
      </c>
      <c r="J134" s="105"/>
    </row>
    <row r="135" spans="2:10" ht="10.5" customHeight="1" x14ac:dyDescent="0.2">
      <c r="B135" s="99" t="s">
        <v>178</v>
      </c>
      <c r="C135" s="106"/>
      <c r="D135" s="107"/>
      <c r="E135" s="100"/>
      <c r="F135" s="100"/>
      <c r="G135" s="101"/>
      <c r="H135" s="100"/>
      <c r="I135" s="107"/>
      <c r="J135" s="105"/>
    </row>
    <row r="136" spans="2:10" ht="15" customHeight="1" x14ac:dyDescent="0.2">
      <c r="B136" s="112" t="s">
        <v>188</v>
      </c>
      <c r="C136" s="264" t="s">
        <v>204</v>
      </c>
      <c r="D136" s="264"/>
      <c r="E136" s="101"/>
      <c r="F136" s="101"/>
      <c r="G136" s="102">
        <f>F134+3*30+1</f>
        <v>46113</v>
      </c>
      <c r="H136" s="100"/>
      <c r="I136" s="257" t="s">
        <v>190</v>
      </c>
      <c r="J136" s="257"/>
    </row>
    <row r="137" spans="2:10" ht="15" customHeight="1" x14ac:dyDescent="0.2">
      <c r="B137" s="112" t="s">
        <v>167</v>
      </c>
      <c r="C137" s="263" t="s">
        <v>205</v>
      </c>
      <c r="D137" s="263"/>
      <c r="E137" s="101"/>
      <c r="F137" s="101"/>
      <c r="G137" s="102">
        <f>G136+14</f>
        <v>46127</v>
      </c>
      <c r="H137" s="103">
        <f>G137+14</f>
        <v>46141</v>
      </c>
      <c r="I137" s="107"/>
      <c r="J137" s="105"/>
    </row>
    <row r="138" spans="2:10" ht="10.5" customHeight="1" x14ac:dyDescent="0.2">
      <c r="B138" s="112" t="s">
        <v>184</v>
      </c>
      <c r="C138" s="106"/>
      <c r="D138" s="109"/>
      <c r="E138" s="101"/>
      <c r="F138" s="101"/>
      <c r="G138" s="100"/>
      <c r="H138" s="103">
        <f>H137+14</f>
        <v>46155</v>
      </c>
      <c r="I138" s="104" t="s">
        <v>206</v>
      </c>
      <c r="J138" s="105"/>
    </row>
    <row r="139" spans="2:10" x14ac:dyDescent="0.2">
      <c r="C139" s="65"/>
      <c r="D139" s="65"/>
    </row>
  </sheetData>
  <mergeCells count="67">
    <mergeCell ref="C136:D136"/>
    <mergeCell ref="C137:D137"/>
    <mergeCell ref="I110:J111"/>
    <mergeCell ref="I99:J99"/>
    <mergeCell ref="C92:D92"/>
    <mergeCell ref="C105:D105"/>
    <mergeCell ref="C110:D110"/>
    <mergeCell ref="C113:D113"/>
    <mergeCell ref="I132:J132"/>
    <mergeCell ref="I126:J126"/>
    <mergeCell ref="C118:D118"/>
    <mergeCell ref="C119:D119"/>
    <mergeCell ref="C124:D124"/>
    <mergeCell ref="C125:D125"/>
    <mergeCell ref="C130:D130"/>
    <mergeCell ref="C131:D131"/>
    <mergeCell ref="C94:D94"/>
    <mergeCell ref="C97:D97"/>
    <mergeCell ref="C99:D99"/>
    <mergeCell ref="C101:D101"/>
    <mergeCell ref="C102:D102"/>
    <mergeCell ref="I118:J118"/>
    <mergeCell ref="I124:J124"/>
    <mergeCell ref="I130:J130"/>
    <mergeCell ref="I136:J136"/>
    <mergeCell ref="D6:F6"/>
    <mergeCell ref="B63:E63"/>
    <mergeCell ref="B65:E65"/>
    <mergeCell ref="B66:E66"/>
    <mergeCell ref="B62:E62"/>
    <mergeCell ref="B90:I90"/>
    <mergeCell ref="B86:E86"/>
    <mergeCell ref="B87:E87"/>
    <mergeCell ref="B88:E88"/>
    <mergeCell ref="B76:J76"/>
    <mergeCell ref="B74:E74"/>
    <mergeCell ref="B75:E75"/>
    <mergeCell ref="B61:E61"/>
    <mergeCell ref="B48:I48"/>
    <mergeCell ref="B52:E53"/>
    <mergeCell ref="J52:J53"/>
    <mergeCell ref="B55:E55"/>
    <mergeCell ref="B85:E85"/>
    <mergeCell ref="B84:J84"/>
    <mergeCell ref="B67:E67"/>
    <mergeCell ref="B69:E69"/>
    <mergeCell ref="B70:E70"/>
    <mergeCell ref="B71:E71"/>
    <mergeCell ref="B73:E73"/>
    <mergeCell ref="B77:E77"/>
    <mergeCell ref="B82:E82"/>
    <mergeCell ref="B8:I8"/>
    <mergeCell ref="F52:I52"/>
    <mergeCell ref="B83:E83"/>
    <mergeCell ref="B54:J54"/>
    <mergeCell ref="B56:J56"/>
    <mergeCell ref="B60:J60"/>
    <mergeCell ref="B64:J64"/>
    <mergeCell ref="B68:J68"/>
    <mergeCell ref="B72:J72"/>
    <mergeCell ref="B78:E78"/>
    <mergeCell ref="B79:E79"/>
    <mergeCell ref="B80:E80"/>
    <mergeCell ref="B81:E81"/>
    <mergeCell ref="B57:E57"/>
    <mergeCell ref="B58:E58"/>
    <mergeCell ref="B59:E59"/>
  </mergeCells>
  <hyperlinks>
    <hyperlink ref="B91" r:id="rId1" display="Consulter l'aide mémoire pour " xr:uid="{9CAD8DFF-3ED1-43DC-9943-C2C5C26C5B1A}"/>
  </hyperlinks>
  <pageMargins left="0.70866141732283472" right="0.70866141732283472" top="0.74803149606299213" bottom="0.74803149606299213" header="0.31496062992125984" footer="0.31496062992125984"/>
  <pageSetup scale="41" orientation="portrait" r:id="rId2"/>
  <headerFooter>
    <oddFooter>&amp;L&amp;"-,Normal"&amp;8&amp;K002855Onglet : &amp;A
Imprimé le &amp;D&amp;C&amp;"-,Normal"&amp;8&amp;K002855Page &amp;P de &amp;N</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1. Données administratives</vt:lpstr>
      <vt:lpstr>2. Données du projet</vt:lpstr>
      <vt:lpstr>3. Aide financière estimée</vt:lpstr>
      <vt:lpstr>4. Consentement</vt:lpstr>
      <vt:lpstr>X. Suivi interne Énergir</vt:lpstr>
      <vt:lpstr>'1. Données administratives'!Zone_d_impression</vt:lpstr>
      <vt:lpstr>'2. Données du projet'!Zone_d_impression</vt:lpstr>
      <vt:lpstr>'3. Aide financière estimée'!Zone_d_impression</vt:lpstr>
      <vt:lpstr>'4. Consentement'!Zone_d_impression</vt:lpstr>
      <vt:lpstr>'X. Suivi interne Énergir'!Zone_d_impression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aff-formulaire-sgee-novembre-2018-fr.xlsm</dc:title>
  <dc:creator>dc87112</dc:creator>
  <cp:keywords>9007</cp:keywords>
  <cp:lastModifiedBy>Côté Daniel</cp:lastModifiedBy>
  <cp:lastPrinted>2020-01-15T17:18:28Z</cp:lastPrinted>
  <dcterms:created xsi:type="dcterms:W3CDTF">2019-11-04T14:19:25Z</dcterms:created>
  <dcterms:modified xsi:type="dcterms:W3CDTF">2021-06-28T20:23:58Z</dcterms:modified>
</cp:coreProperties>
</file>